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<sst xmlns="http://schemas.openxmlformats.org/spreadsheetml/2006/main" count="160" uniqueCount="152">
  <si>
    <t xml:space="preserve">  ЕИК/БУЛСТАТ</t>
  </si>
  <si>
    <t xml:space="preserve">     КОД ПО ЕБК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</si>
  <si>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</si>
  <si>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</si>
  <si>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        Web-адрес</t>
  </si>
  <si>
    <t xml:space="preserve">                e-mail</t>
  </si>
  <si>
    <t xml:space="preserve">ОТЧЕТ ЗА КАСОВОТО ИЗПЪЛНЕНИЕ </t>
  </si>
  <si>
    <t>ГОДИНА</t>
  </si>
  <si>
    <t>на бюджета, сметките за средствата от Европейския съюз и сметките за чужди средства</t>
  </si>
  <si>
    <t xml:space="preserve">                               НА </t>
  </si>
  <si>
    <t xml:space="preserve">                  КЪМ</t>
  </si>
  <si>
    <t>(в хил. лв)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</si>
  <si>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</si>
  <si>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</si>
  <si>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</si>
  <si>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</si>
  <si>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</si>
  <si>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(1)</t>
  </si>
  <si>
    <t>(2)</t>
  </si>
  <si>
    <t>(3)</t>
  </si>
  <si>
    <t>(4)</t>
  </si>
  <si>
    <t>(5)</t>
  </si>
  <si>
    <t>(6)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</si>
  <si>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</si>
  <si>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</si>
  <si>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</si>
  <si>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2. Приходи от такси и вноски</t>
  </si>
  <si>
    <t xml:space="preserve">     в т.ч. приходи от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</si>
  <si>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</si>
  <si>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</si>
  <si>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</si>
  <si>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6. Приходи от концесии и лицензии за ползване на публични активи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</si>
  <si>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</si>
  <si>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</si>
  <si>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</si>
  <si>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</si>
  <si>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</si>
  <si>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</si>
  <si>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 xml:space="preserve"> 2. Продажба на други нефинансови дълготрайни активи</t>
  </si>
  <si>
    <t xml:space="preserve"> 3. Конфиск. средства и продажби на конфискувани и от залог нефин. активи </t>
  </si>
  <si>
    <t>Общо за група ІІ. Реализация на нефинан. активи и конфиск. средства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</si>
  <si>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</si>
  <si>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</si>
  <si>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</si>
  <si>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</si>
  <si>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</si>
  <si>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>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</si>
  <si>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</si>
  <si>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</si>
  <si>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</si>
  <si>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</si>
  <si>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</si>
  <si>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</si>
  <si>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</si>
  <si>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3. Други безвъзмездно получени средства по международни и други програми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</si>
  <si>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</si>
  <si>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</si>
  <si>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</si>
  <si>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</si>
  <si>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</si>
  <si>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</si>
  <si>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</si>
  <si>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</si>
  <si>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</si>
  <si>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</si>
  <si>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</si>
  <si>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</si>
  <si>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</si>
  <si>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</si>
  <si>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</si>
  <si>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</si>
  <si>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</si>
  <si>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</si>
  <si>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</si>
  <si>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</si>
  <si>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t xml:space="preserve"> 2. Разходи за лихви по други заеми и дългове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</si>
  <si>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</si>
  <si>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</si>
  <si>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</si>
  <si>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</si>
  <si>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</si>
  <si>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</si>
  <si>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</si>
  <si>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</si>
  <si>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</si>
  <si>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</si>
  <si>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</si>
  <si>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</si>
  <si>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</si>
  <si>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</si>
  <si>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</si>
  <si>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</si>
  <si>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</si>
  <si>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</si>
  <si>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</si>
  <si>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</si>
  <si>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</si>
  <si>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</si>
  <si>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</si>
  <si>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</si>
  <si>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- главници по гарантирани заеми</t>
  </si>
  <si>
    <t xml:space="preserve"> 4. Възстановени суми по активирани гаранции - главници</t>
  </si>
  <si>
    <t>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</si>
  <si>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</si>
  <si>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</si>
  <si>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</si>
  <si>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</si>
  <si>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</si>
  <si>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</si>
  <si>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</si>
  <si>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</si>
  <si>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</si>
  <si>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</si>
  <si>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</si>
  <si>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</si>
  <si>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2. Погашения по получeни банкови и други заеми (-)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</si>
  <si>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</si>
  <si>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</si>
  <si>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</si>
  <si>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</si>
  <si>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</si>
  <si>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</si>
  <si>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</si>
  <si>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</si>
  <si>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</si>
  <si>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</si>
  <si>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</si>
  <si>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</si>
  <si>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</si>
  <si>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3. Други нето-разчети и операции на бюджетни организации</t>
  </si>
  <si>
    <t xml:space="preserve">     в т.ч. изменение на средства по сметки, включени в единната сметка</t>
  </si>
  <si>
    <t xml:space="preserve"> 4. Разлики от закръгления в хил. лв. (+/-)</t>
  </si>
  <si>
    <t xml:space="preserve"> З. ОБЩО НЕТО-РАЗЧЕТИ И ДРУГИ ОПЕРАЦИИ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</si>
  <si>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</si>
  <si>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</si>
  <si>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чуждестранна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</si>
  <si>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</si>
  <si>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</si>
  <si>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К. ДРУГИ ИЗМЕНЕНИЯ - АКРЕДИТИВНИ И ДРУГИ СМЕТКИ</t>
  </si>
  <si>
    <t xml:space="preserve"> 1. Наличности по акредитиви и други сметки в началото на периода</t>
  </si>
  <si>
    <t xml:space="preserve"> 2. Преоценка на акредитиви и други сметки в чужд. валута в края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</si>
  <si>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</si>
  <si>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>К. ДРУГИ ИЗМЕНЕНИЯ - АКРЕДИТИВНИ И ДРУГИ СМЕТКИ (3.-1.-2.)</t>
  </si>
  <si>
    <t xml:space="preserve"> Л. ИЗМЕНЕНИЕ НА ВСИЧКИ ПАРИЧНИ СРЕДСТВА (И. + К.)</t>
  </si>
  <si>
    <t>ДЪРЖАВЕН ФОНД "ЗЕМЕДЕЛИЕ"</t>
  </si>
  <si>
    <t>www.dfz.bg</t>
  </si>
  <si>
    <t>dfz@dfz.bg</t>
  </si>
  <si>
    <t>31.12.2021 г.</t>
  </si>
  <si>
    <t xml:space="preserve">БЮДЖЕТ -ОТЧЕТ  </t>
  </si>
  <si>
    <t>(7)=(1)+(3)+(5)</t>
  </si>
  <si>
    <t>(8)=(2)+(4)+(6)</t>
  </si>
  <si>
    <t>ДЪРЖАВЕН ФОНД "ЗЕМЕДЕЛИЕ" - ОБОБЩЕНА ИНФОРМАЦИЯ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</si>
</sst>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000&quot; &quot;000&quot; &quot;000"/>
    <numFmt numFmtId="170" formatCode="0&quot; &quot;0&quot; &quot;0&quot; &quot;0"/>
    <numFmt numFmtId="171" formatCode="&quot;виж таблица 'Cash-Flow-&quot;0000&quot;-Leva'-редове 168 и 171&quot;"/>
    <numFmt numFmtId="172" formatCode="#,##0;[Red]\(#,##0\)"/>
    <numFmt numFmtId="173" formatCode="&quot;МАКЕТ ЗА &quot;0000&quot; г.&quot;"/>
    <numFmt numFmtId="174" formatCode="dd\.mm\.yyyy\ &quot;г.&quot;;@"/>
    <numFmt numFmtId="175" formatCode="0.0"/>
    <numFmt numFmtId="176" formatCode="&quot;БЮДЖЕТ Годишен         уточнен план &quot;0000&quot; г.&quot;"/>
    <numFmt numFmtId="177" formatCode="&quot;31.12.&quot;0000&quot; г.&quot;"/>
    <numFmt numFmtId="178" formatCode="#,##0&quot; &quot;;[Red]\(#,##0\)"/>
    <numFmt numFmtId="179" formatCode="00&quot;.&quot;00&quot;.&quot;0000&quot; г.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u val="single"/>
      <sz val="11"/>
      <color indexed="30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13"/>
      <name val="Times New Roman Cyr"/>
      <family val="0"/>
    </font>
    <font>
      <b/>
      <i/>
      <sz val="14"/>
      <color indexed="18"/>
      <name val="Times New Roman Cyr"/>
      <family val="0"/>
    </font>
    <font>
      <b/>
      <sz val="10"/>
      <color indexed="13"/>
      <name val="Times New Roman Cyr"/>
      <family val="0"/>
    </font>
    <font>
      <b/>
      <i/>
      <sz val="13"/>
      <color indexed="18"/>
      <name val="Calibri Light"/>
      <family val="1"/>
    </font>
    <font>
      <b/>
      <i/>
      <sz val="14"/>
      <color indexed="18"/>
      <name val="Times New Roman bold"/>
      <family val="0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name val="Times New Roman"/>
      <family val="1"/>
    </font>
    <font>
      <b/>
      <sz val="12"/>
      <color indexed="28"/>
      <name val="Times New Roman"/>
      <family val="1"/>
    </font>
    <font>
      <sz val="12"/>
      <color indexed="18"/>
      <name val="Times New Roman"/>
      <family val="1"/>
    </font>
    <font>
      <sz val="10"/>
      <color indexed="26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22"/>
      <name val="Times New Roman CYR"/>
      <family val="0"/>
    </font>
    <font>
      <sz val="12"/>
      <color indexed="28"/>
      <name val="Times New Roman CYR"/>
      <family val="1"/>
    </font>
    <font>
      <b/>
      <sz val="12"/>
      <color indexed="13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b/>
      <sz val="12"/>
      <color rgb="FFFFFF00"/>
      <name val="Times New Roman Cyr"/>
      <family val="0"/>
    </font>
    <font>
      <b/>
      <i/>
      <sz val="14"/>
      <color rgb="FF000099"/>
      <name val="Times New Roman Cyr"/>
      <family val="0"/>
    </font>
    <font>
      <b/>
      <sz val="10"/>
      <color rgb="FFFFFF00"/>
      <name val="Times New Roman Cyr"/>
      <family val="0"/>
    </font>
    <font>
      <b/>
      <i/>
      <sz val="13"/>
      <color rgb="FF000099"/>
      <name val="Calibri Light"/>
      <family val="1"/>
    </font>
    <font>
      <b/>
      <i/>
      <sz val="14"/>
      <color rgb="FF000099"/>
      <name val="Times New Roman bold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2"/>
      <color rgb="FF000099"/>
      <name val="Times New Roman"/>
      <family val="1"/>
    </font>
    <font>
      <sz val="10"/>
      <color rgb="FFFFFFCC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 tint="-0.04997999966144562"/>
      <name val="Times New Roman CYR"/>
      <family val="0"/>
    </font>
    <font>
      <sz val="12"/>
      <color rgb="FF660066"/>
      <name val="Times New Roman CYR"/>
      <family val="1"/>
    </font>
    <font>
      <b/>
      <sz val="12"/>
      <color rgb="FFFFFF00"/>
      <name val="Times New Roman"/>
      <family val="1"/>
    </font>
    <font>
      <b/>
      <sz val="10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FF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medium"/>
      <bottom/>
    </border>
    <border>
      <left style="medium"/>
      <right style="double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medium"/>
      <right style="medium"/>
      <top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/>
      <top style="hair"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 style="double"/>
      <right style="medium"/>
      <top style="hair"/>
      <bottom/>
    </border>
    <border>
      <left style="medium"/>
      <right style="double"/>
      <top style="hair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medium"/>
      <top style="thin"/>
      <bottom style="hair"/>
    </border>
    <border>
      <left style="medium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/>
      <right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double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8" fillId="33" borderId="0" xfId="0" applyFont="1" applyFill="1" applyBorder="1" applyAlignment="1" applyProtection="1">
      <alignment/>
      <protection/>
    </xf>
    <xf numFmtId="0" fontId="20" fillId="34" borderId="10" xfId="60" applyFont="1" applyFill="1" applyBorder="1" applyAlignment="1" applyProtection="1" quotePrefix="1">
      <alignment horizont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0" fontId="20" fillId="34" borderId="12" xfId="60" applyFont="1" applyFill="1" applyBorder="1" applyAlignment="1" applyProtection="1">
      <alignment horizontal="center" wrapText="1"/>
      <protection/>
    </xf>
    <xf numFmtId="0" fontId="21" fillId="34" borderId="0" xfId="60" applyFont="1" applyFill="1" applyBorder="1" applyProtection="1">
      <alignment/>
      <protection/>
    </xf>
    <xf numFmtId="38" fontId="20" fillId="33" borderId="0" xfId="61" applyNumberFormat="1" applyFont="1" applyFill="1" applyBorder="1" applyAlignment="1" applyProtection="1">
      <alignment/>
      <protection/>
    </xf>
    <xf numFmtId="169" fontId="20" fillId="33" borderId="13" xfId="59" applyNumberFormat="1" applyFont="1" applyFill="1" applyBorder="1" applyAlignment="1" applyProtection="1" quotePrefix="1">
      <alignment horizontal="center" vertical="center"/>
      <protection/>
    </xf>
    <xf numFmtId="169" fontId="20" fillId="33" borderId="14" xfId="59" applyNumberFormat="1" applyFont="1" applyFill="1" applyBorder="1" applyAlignment="1" applyProtection="1" quotePrefix="1">
      <alignment horizontal="center" vertical="center"/>
      <protection/>
    </xf>
    <xf numFmtId="0" fontId="22" fillId="34" borderId="15" xfId="60" applyFont="1" applyFill="1" applyBorder="1" applyAlignment="1" applyProtection="1">
      <alignment/>
      <protection/>
    </xf>
    <xf numFmtId="0" fontId="23" fillId="34" borderId="0" xfId="60" applyFont="1" applyFill="1" applyProtection="1">
      <alignment/>
      <protection/>
    </xf>
    <xf numFmtId="170" fontId="24" fillId="34" borderId="16" xfId="60" applyNumberFormat="1" applyFont="1" applyFill="1" applyBorder="1" applyAlignment="1" applyProtection="1">
      <alignment horizontal="center" vertical="center"/>
      <protection/>
    </xf>
    <xf numFmtId="0" fontId="21" fillId="33" borderId="16" xfId="60" applyNumberFormat="1" applyFont="1" applyFill="1" applyBorder="1" applyAlignment="1" applyProtection="1">
      <alignment horizontal="center" vertical="center"/>
      <protection/>
    </xf>
    <xf numFmtId="0" fontId="25" fillId="33" borderId="0" xfId="60" applyFont="1" applyFill="1" applyProtection="1">
      <alignment/>
      <protection/>
    </xf>
    <xf numFmtId="0" fontId="18" fillId="35" borderId="0" xfId="0" applyFont="1" applyFill="1" applyBorder="1" applyAlignment="1" applyProtection="1">
      <alignment/>
      <protection/>
    </xf>
    <xf numFmtId="0" fontId="25" fillId="0" borderId="0" xfId="60" applyFont="1" applyFill="1" applyProtection="1">
      <alignment/>
      <protection/>
    </xf>
    <xf numFmtId="0" fontId="21" fillId="34" borderId="17" xfId="60" applyFont="1" applyFill="1" applyBorder="1" applyAlignment="1" applyProtection="1">
      <alignment horizontal="center" vertical="top"/>
      <protection/>
    </xf>
    <xf numFmtId="0" fontId="21" fillId="34" borderId="0" xfId="60" applyFont="1" applyFill="1" applyBorder="1" applyAlignment="1" applyProtection="1">
      <alignment horizontal="center" vertical="top"/>
      <protection/>
    </xf>
    <xf numFmtId="0" fontId="21" fillId="34" borderId="18" xfId="60" applyFont="1" applyFill="1" applyBorder="1" applyAlignment="1" applyProtection="1">
      <alignment horizontal="center" vertical="top"/>
      <protection/>
    </xf>
    <xf numFmtId="0" fontId="25" fillId="34" borderId="0" xfId="60" applyFont="1" applyFill="1" applyBorder="1" applyAlignment="1" applyProtection="1">
      <alignment horizontal="center"/>
      <protection/>
    </xf>
    <xf numFmtId="0" fontId="22" fillId="34" borderId="0" xfId="60" applyFont="1" applyFill="1" applyBorder="1" applyAlignment="1" applyProtection="1">
      <alignment/>
      <protection/>
    </xf>
    <xf numFmtId="0" fontId="28" fillId="33" borderId="19" xfId="60" applyFont="1" applyFill="1" applyBorder="1" applyAlignment="1" applyProtection="1">
      <alignment horizontal="center" vertical="center" wrapText="1"/>
      <protection/>
    </xf>
    <xf numFmtId="0" fontId="28" fillId="33" borderId="20" xfId="60" applyFont="1" applyFill="1" applyBorder="1" applyAlignment="1" applyProtection="1">
      <alignment horizontal="center" vertical="center" wrapText="1"/>
      <protection/>
    </xf>
    <xf numFmtId="0" fontId="28" fillId="33" borderId="21" xfId="60" applyFont="1" applyFill="1" applyBorder="1" applyAlignment="1" applyProtection="1">
      <alignment horizontal="center" vertical="center" wrapText="1"/>
      <protection/>
    </xf>
    <xf numFmtId="0" fontId="23" fillId="34" borderId="0" xfId="60" applyFont="1" applyFill="1" applyBorder="1" applyProtection="1">
      <alignment/>
      <protection/>
    </xf>
    <xf numFmtId="38" fontId="30" fillId="33" borderId="13" xfId="52" applyNumberFormat="1" applyFont="1" applyFill="1" applyBorder="1" applyAlignment="1" applyProtection="1">
      <alignment horizontal="center" vertical="center"/>
      <protection/>
    </xf>
    <xf numFmtId="38" fontId="30" fillId="33" borderId="22" xfId="52" applyNumberFormat="1" applyFont="1" applyFill="1" applyBorder="1" applyAlignment="1" applyProtection="1">
      <alignment horizontal="center" vertical="center"/>
      <protection/>
    </xf>
    <xf numFmtId="38" fontId="30" fillId="33" borderId="14" xfId="52" applyNumberFormat="1" applyFont="1" applyFill="1" applyBorder="1" applyAlignment="1" applyProtection="1">
      <alignment horizontal="center" vertical="center"/>
      <protection/>
    </xf>
    <xf numFmtId="0" fontId="21" fillId="34" borderId="0" xfId="60" applyFont="1" applyFill="1" applyAlignment="1" applyProtection="1">
      <alignment horizontal="left"/>
      <protection/>
    </xf>
    <xf numFmtId="0" fontId="79" fillId="34" borderId="13" xfId="52" applyFont="1" applyFill="1" applyBorder="1" applyAlignment="1" applyProtection="1">
      <alignment horizontal="center" vertical="center"/>
      <protection/>
    </xf>
    <xf numFmtId="0" fontId="79" fillId="34" borderId="22" xfId="52" applyFont="1" applyFill="1" applyBorder="1" applyAlignment="1" applyProtection="1">
      <alignment horizontal="center" vertical="center"/>
      <protection/>
    </xf>
    <xf numFmtId="0" fontId="79" fillId="34" borderId="14" xfId="52" applyFont="1" applyFill="1" applyBorder="1" applyAlignment="1" applyProtection="1">
      <alignment horizontal="center" vertical="center"/>
      <protection/>
    </xf>
    <xf numFmtId="0" fontId="21" fillId="33" borderId="0" xfId="56" applyFont="1" applyFill="1" applyAlignment="1" applyProtection="1" quotePrefix="1">
      <alignment vertical="center"/>
      <protection/>
    </xf>
    <xf numFmtId="0" fontId="25" fillId="33" borderId="0" xfId="59" applyFont="1" applyFill="1" applyProtection="1">
      <alignment/>
      <protection/>
    </xf>
    <xf numFmtId="0" fontId="27" fillId="33" borderId="0" xfId="0" applyFont="1" applyFill="1" applyAlignment="1" applyProtection="1" quotePrefix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27" fillId="33" borderId="0" xfId="0" applyFont="1" applyFill="1" applyBorder="1" applyAlignment="1" applyProtection="1">
      <alignment/>
      <protection/>
    </xf>
    <xf numFmtId="0" fontId="25" fillId="35" borderId="0" xfId="59" applyFont="1" applyFill="1" applyProtection="1">
      <alignment/>
      <protection/>
    </xf>
    <xf numFmtId="0" fontId="80" fillId="36" borderId="0" xfId="56" applyFont="1" applyFill="1" applyAlignment="1" applyProtection="1" quotePrefix="1">
      <alignment horizontal="center"/>
      <protection/>
    </xf>
    <xf numFmtId="0" fontId="20" fillId="33" borderId="0" xfId="56" applyFont="1" applyFill="1" applyAlignment="1" applyProtection="1" quotePrefix="1">
      <alignment horizontal="center"/>
      <protection/>
    </xf>
    <xf numFmtId="0" fontId="20" fillId="33" borderId="0" xfId="59" applyFont="1" applyFill="1" applyAlignment="1" applyProtection="1">
      <alignment horizontal="right"/>
      <protection/>
    </xf>
    <xf numFmtId="170" fontId="81" fillId="33" borderId="16" xfId="60" applyNumberFormat="1" applyFont="1" applyFill="1" applyBorder="1" applyAlignment="1" applyProtection="1">
      <alignment horizontal="center" vertical="center"/>
      <protection/>
    </xf>
    <xf numFmtId="171" fontId="82" fillId="36" borderId="0" xfId="56" applyNumberFormat="1" applyFont="1" applyFill="1" applyAlignment="1" applyProtection="1" quotePrefix="1">
      <alignment horizontal="center"/>
      <protection/>
    </xf>
    <xf numFmtId="172" fontId="21" fillId="33" borderId="0" xfId="61" applyNumberFormat="1" applyFont="1" applyFill="1" applyAlignment="1" applyProtection="1">
      <alignment/>
      <protection/>
    </xf>
    <xf numFmtId="0" fontId="27" fillId="33" borderId="0" xfId="0" applyFont="1" applyFill="1" applyAlignment="1" applyProtection="1">
      <alignment horizontal="right"/>
      <protection/>
    </xf>
    <xf numFmtId="0" fontId="25" fillId="33" borderId="0" xfId="59" applyFont="1" applyFill="1" applyBorder="1" applyAlignment="1" applyProtection="1">
      <alignment horizontal="center"/>
      <protection/>
    </xf>
    <xf numFmtId="38" fontId="21" fillId="33" borderId="0" xfId="61" applyNumberFormat="1" applyFont="1" applyFill="1" applyProtection="1">
      <alignment/>
      <protection/>
    </xf>
    <xf numFmtId="0" fontId="20" fillId="33" borderId="0" xfId="56" applyFont="1" applyFill="1" applyAlignment="1" applyProtection="1" quotePrefix="1">
      <alignment/>
      <protection/>
    </xf>
    <xf numFmtId="0" fontId="83" fillId="33" borderId="23" xfId="56" applyFont="1" applyFill="1" applyBorder="1" applyAlignment="1" applyProtection="1" quotePrefix="1">
      <alignment horizontal="center"/>
      <protection/>
    </xf>
    <xf numFmtId="172" fontId="20" fillId="33" borderId="0" xfId="61" applyNumberFormat="1" applyFont="1" applyFill="1" applyAlignment="1" applyProtection="1">
      <alignment/>
      <protection/>
    </xf>
    <xf numFmtId="174" fontId="84" fillId="33" borderId="23" xfId="0" applyNumberFormat="1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 quotePrefix="1">
      <alignment horizontal="right"/>
      <protection/>
    </xf>
    <xf numFmtId="0" fontId="26" fillId="33" borderId="24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38" fillId="33" borderId="24" xfId="0" applyFont="1" applyFill="1" applyBorder="1" applyAlignment="1" applyProtection="1">
      <alignment/>
      <protection/>
    </xf>
    <xf numFmtId="175" fontId="38" fillId="33" borderId="0" xfId="0" applyNumberFormat="1" applyFont="1" applyFill="1" applyBorder="1" applyAlignment="1" applyProtection="1">
      <alignment/>
      <protection/>
    </xf>
    <xf numFmtId="176" fontId="38" fillId="33" borderId="25" xfId="0" applyNumberFormat="1" applyFont="1" applyFill="1" applyBorder="1" applyAlignment="1" applyProtection="1" quotePrefix="1">
      <alignment horizontal="center"/>
      <protection/>
    </xf>
    <xf numFmtId="176" fontId="38" fillId="33" borderId="26" xfId="0" applyNumberFormat="1" applyFont="1" applyFill="1" applyBorder="1" applyAlignment="1" applyProtection="1" quotePrefix="1">
      <alignment horizontal="center"/>
      <protection/>
    </xf>
    <xf numFmtId="176" fontId="38" fillId="33" borderId="27" xfId="0" applyNumberFormat="1" applyFont="1" applyFill="1" applyBorder="1" applyAlignment="1" applyProtection="1" quotePrefix="1">
      <alignment horizontal="center"/>
      <protection/>
    </xf>
    <xf numFmtId="176" fontId="85" fillId="37" borderId="28" xfId="0" applyNumberFormat="1" applyFont="1" applyFill="1" applyBorder="1" applyAlignment="1" applyProtection="1" quotePrefix="1">
      <alignment horizontal="center" vertical="center" wrapText="1"/>
      <protection/>
    </xf>
    <xf numFmtId="176" fontId="86" fillId="37" borderId="28" xfId="0" applyNumberFormat="1" applyFont="1" applyFill="1" applyBorder="1" applyAlignment="1" applyProtection="1" quotePrefix="1">
      <alignment horizontal="center" wrapText="1"/>
      <protection/>
    </xf>
    <xf numFmtId="176" fontId="87" fillId="38" borderId="28" xfId="0" applyNumberFormat="1" applyFont="1" applyFill="1" applyBorder="1" applyAlignment="1" applyProtection="1" quotePrefix="1">
      <alignment horizontal="center" vertical="center" wrapText="1"/>
      <protection/>
    </xf>
    <xf numFmtId="176" fontId="88" fillId="38" borderId="28" xfId="0" applyNumberFormat="1" applyFont="1" applyFill="1" applyBorder="1" applyAlignment="1" applyProtection="1" quotePrefix="1">
      <alignment horizontal="center" wrapText="1"/>
      <protection/>
    </xf>
    <xf numFmtId="176" fontId="89" fillId="39" borderId="28" xfId="0" applyNumberFormat="1" applyFont="1" applyFill="1" applyBorder="1" applyAlignment="1" applyProtection="1" quotePrefix="1">
      <alignment horizontal="center" vertical="top" wrapText="1"/>
      <protection/>
    </xf>
    <xf numFmtId="176" fontId="90" fillId="39" borderId="28" xfId="0" applyNumberFormat="1" applyFont="1" applyFill="1" applyBorder="1" applyAlignment="1" applyProtection="1" quotePrefix="1">
      <alignment horizontal="center" wrapText="1"/>
      <protection/>
    </xf>
    <xf numFmtId="0" fontId="27" fillId="33" borderId="29" xfId="0" applyFont="1" applyFill="1" applyBorder="1" applyAlignment="1" applyProtection="1">
      <alignment horizontal="right"/>
      <protection/>
    </xf>
    <xf numFmtId="176" fontId="38" fillId="33" borderId="30" xfId="0" applyNumberFormat="1" applyFont="1" applyFill="1" applyBorder="1" applyAlignment="1" applyProtection="1" quotePrefix="1">
      <alignment horizontal="center" wrapText="1"/>
      <protection/>
    </xf>
    <xf numFmtId="176" fontId="26" fillId="33" borderId="31" xfId="0" applyNumberFormat="1" applyFont="1" applyFill="1" applyBorder="1" applyAlignment="1" applyProtection="1" quotePrefix="1">
      <alignment horizontal="center" wrapText="1"/>
      <protection/>
    </xf>
    <xf numFmtId="175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45" fillId="33" borderId="32" xfId="0" applyFont="1" applyFill="1" applyBorder="1" applyAlignment="1" applyProtection="1" quotePrefix="1">
      <alignment horizontal="left" vertical="top"/>
      <protection/>
    </xf>
    <xf numFmtId="0" fontId="45" fillId="33" borderId="24" xfId="0" applyFont="1" applyFill="1" applyBorder="1" applyAlignment="1" applyProtection="1" quotePrefix="1">
      <alignment horizontal="center" vertical="top"/>
      <protection/>
    </xf>
    <xf numFmtId="0" fontId="45" fillId="33" borderId="33" xfId="0" applyFont="1" applyFill="1" applyBorder="1" applyAlignment="1" applyProtection="1" quotePrefix="1">
      <alignment horizontal="center" vertical="top"/>
      <protection/>
    </xf>
    <xf numFmtId="174" fontId="91" fillId="37" borderId="34" xfId="0" applyNumberFormat="1" applyFont="1" applyFill="1" applyBorder="1" applyAlignment="1" applyProtection="1" quotePrefix="1">
      <alignment horizontal="center"/>
      <protection/>
    </xf>
    <xf numFmtId="177" fontId="86" fillId="37" borderId="34" xfId="0" applyNumberFormat="1" applyFont="1" applyFill="1" applyBorder="1" applyAlignment="1" applyProtection="1" quotePrefix="1">
      <alignment horizontal="center"/>
      <protection/>
    </xf>
    <xf numFmtId="174" fontId="87" fillId="38" borderId="34" xfId="0" applyNumberFormat="1" applyFont="1" applyFill="1" applyBorder="1" applyAlignment="1" applyProtection="1" quotePrefix="1">
      <alignment horizontal="center"/>
      <protection/>
    </xf>
    <xf numFmtId="177" fontId="92" fillId="38" borderId="34" xfId="0" applyNumberFormat="1" applyFont="1" applyFill="1" applyBorder="1" applyAlignment="1" applyProtection="1" quotePrefix="1">
      <alignment horizontal="center"/>
      <protection/>
    </xf>
    <xf numFmtId="174" fontId="89" fillId="39" borderId="34" xfId="0" applyNumberFormat="1" applyFont="1" applyFill="1" applyBorder="1" applyAlignment="1" applyProtection="1" quotePrefix="1">
      <alignment horizontal="center"/>
      <protection/>
    </xf>
    <xf numFmtId="177" fontId="90" fillId="39" borderId="34" xfId="0" applyNumberFormat="1" applyFont="1" applyFill="1" applyBorder="1" applyAlignment="1" applyProtection="1" quotePrefix="1">
      <alignment horizontal="center"/>
      <protection/>
    </xf>
    <xf numFmtId="174" fontId="38" fillId="33" borderId="35" xfId="0" applyNumberFormat="1" applyFont="1" applyFill="1" applyBorder="1" applyAlignment="1" applyProtection="1" quotePrefix="1">
      <alignment horizontal="center"/>
      <protection/>
    </xf>
    <xf numFmtId="177" fontId="26" fillId="33" borderId="36" xfId="0" applyNumberFormat="1" applyFont="1" applyFill="1" applyBorder="1" applyAlignment="1" applyProtection="1" quotePrefix="1">
      <alignment horizontal="center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26" fillId="33" borderId="37" xfId="0" applyFont="1" applyFill="1" applyBorder="1" applyAlignment="1" applyProtection="1">
      <alignment horizontal="left"/>
      <protection/>
    </xf>
    <xf numFmtId="0" fontId="26" fillId="33" borderId="38" xfId="0" applyFont="1" applyFill="1" applyBorder="1" applyAlignment="1" applyProtection="1">
      <alignment horizontal="center"/>
      <protection/>
    </xf>
    <xf numFmtId="0" fontId="26" fillId="33" borderId="39" xfId="0" applyFont="1" applyFill="1" applyBorder="1" applyAlignment="1" applyProtection="1">
      <alignment horizontal="center"/>
      <protection/>
    </xf>
    <xf numFmtId="0" fontId="38" fillId="33" borderId="40" xfId="0" applyFont="1" applyFill="1" applyBorder="1" applyAlignment="1" applyProtection="1" quotePrefix="1">
      <alignment horizontal="center"/>
      <protection/>
    </xf>
    <xf numFmtId="0" fontId="26" fillId="33" borderId="40" xfId="0" applyFont="1" applyFill="1" applyBorder="1" applyAlignment="1" applyProtection="1" quotePrefix="1">
      <alignment horizontal="center"/>
      <protection/>
    </xf>
    <xf numFmtId="0" fontId="38" fillId="33" borderId="41" xfId="0" applyFont="1" applyFill="1" applyBorder="1" applyAlignment="1" applyProtection="1" quotePrefix="1">
      <alignment horizontal="center"/>
      <protection/>
    </xf>
    <xf numFmtId="0" fontId="26" fillId="33" borderId="42" xfId="0" applyFont="1" applyFill="1" applyBorder="1" applyAlignment="1" applyProtection="1" quotePrefix="1">
      <alignment horizontal="center"/>
      <protection/>
    </xf>
    <xf numFmtId="0" fontId="93" fillId="33" borderId="0" xfId="0" applyFont="1" applyFill="1" applyBorder="1" applyAlignment="1" applyProtection="1">
      <alignment/>
      <protection/>
    </xf>
    <xf numFmtId="38" fontId="22" fillId="33" borderId="29" xfId="61" applyNumberFormat="1" applyFont="1" applyFill="1" applyBorder="1" applyAlignment="1" applyProtection="1">
      <alignment/>
      <protection/>
    </xf>
    <xf numFmtId="38" fontId="22" fillId="33" borderId="0" xfId="61" applyNumberFormat="1" applyFont="1" applyFill="1" applyBorder="1" applyAlignment="1" applyProtection="1">
      <alignment/>
      <protection/>
    </xf>
    <xf numFmtId="38" fontId="22" fillId="33" borderId="43" xfId="61" applyNumberFormat="1" applyFont="1" applyFill="1" applyBorder="1" applyAlignment="1" applyProtection="1">
      <alignment/>
      <protection/>
    </xf>
    <xf numFmtId="178" fontId="27" fillId="33" borderId="0" xfId="0" applyNumberFormat="1" applyFont="1" applyFill="1" applyAlignment="1" applyProtection="1">
      <alignment horizontal="right"/>
      <protection/>
    </xf>
    <xf numFmtId="178" fontId="26" fillId="33" borderId="44" xfId="0" applyNumberFormat="1" applyFont="1" applyFill="1" applyBorder="1" applyAlignment="1" applyProtection="1">
      <alignment/>
      <protection/>
    </xf>
    <xf numFmtId="178" fontId="27" fillId="33" borderId="29" xfId="0" applyNumberFormat="1" applyFont="1" applyFill="1" applyBorder="1" applyAlignment="1" applyProtection="1">
      <alignment horizontal="right"/>
      <protection/>
    </xf>
    <xf numFmtId="178" fontId="26" fillId="33" borderId="45" xfId="0" applyNumberFormat="1" applyFont="1" applyFill="1" applyBorder="1" applyAlignment="1" applyProtection="1">
      <alignment/>
      <protection/>
    </xf>
    <xf numFmtId="178" fontId="26" fillId="33" borderId="46" xfId="0" applyNumberFormat="1" applyFont="1" applyFill="1" applyBorder="1" applyAlignment="1" applyProtection="1">
      <alignment/>
      <protection/>
    </xf>
    <xf numFmtId="1" fontId="38" fillId="33" borderId="0" xfId="0" applyNumberFormat="1" applyFont="1" applyFill="1" applyBorder="1" applyAlignment="1" applyProtection="1">
      <alignment horizontal="right"/>
      <protection/>
    </xf>
    <xf numFmtId="38" fontId="20" fillId="33" borderId="29" xfId="61" applyNumberFormat="1" applyFont="1" applyFill="1" applyBorder="1" applyAlignment="1" applyProtection="1">
      <alignment/>
      <protection/>
    </xf>
    <xf numFmtId="38" fontId="20" fillId="33" borderId="43" xfId="61" applyNumberFormat="1" applyFont="1" applyFill="1" applyBorder="1" applyAlignment="1" applyProtection="1">
      <alignment/>
      <protection/>
    </xf>
    <xf numFmtId="178" fontId="26" fillId="33" borderId="47" xfId="0" applyNumberFormat="1" applyFont="1" applyFill="1" applyBorder="1" applyAlignment="1" applyProtection="1">
      <alignment/>
      <protection/>
    </xf>
    <xf numFmtId="178" fontId="26" fillId="33" borderId="48" xfId="0" applyNumberFormat="1" applyFont="1" applyFill="1" applyBorder="1" applyAlignment="1" applyProtection="1">
      <alignment/>
      <protection/>
    </xf>
    <xf numFmtId="178" fontId="26" fillId="33" borderId="49" xfId="0" applyNumberFormat="1" applyFont="1" applyFill="1" applyBorder="1" applyAlignment="1" applyProtection="1">
      <alignment/>
      <protection/>
    </xf>
    <xf numFmtId="38" fontId="21" fillId="33" borderId="50" xfId="61" applyNumberFormat="1" applyFont="1" applyFill="1" applyBorder="1" applyAlignment="1" applyProtection="1">
      <alignment/>
      <protection/>
    </xf>
    <xf numFmtId="38" fontId="21" fillId="33" borderId="23" xfId="61" applyNumberFormat="1" applyFont="1" applyFill="1" applyBorder="1" applyAlignment="1" applyProtection="1">
      <alignment/>
      <protection/>
    </xf>
    <xf numFmtId="38" fontId="21" fillId="33" borderId="51" xfId="61" applyNumberFormat="1" applyFont="1" applyFill="1" applyBorder="1" applyAlignment="1" applyProtection="1">
      <alignment/>
      <protection/>
    </xf>
    <xf numFmtId="178" fontId="38" fillId="33" borderId="52" xfId="0" applyNumberFormat="1" applyFont="1" applyFill="1" applyBorder="1" applyAlignment="1" applyProtection="1">
      <alignment/>
      <protection/>
    </xf>
    <xf numFmtId="178" fontId="26" fillId="33" borderId="52" xfId="0" applyNumberFormat="1" applyFont="1" applyFill="1" applyBorder="1" applyAlignment="1" applyProtection="1">
      <alignment/>
      <protection/>
    </xf>
    <xf numFmtId="178" fontId="38" fillId="33" borderId="53" xfId="0" applyNumberFormat="1" applyFont="1" applyFill="1" applyBorder="1" applyAlignment="1" applyProtection="1">
      <alignment/>
      <protection/>
    </xf>
    <xf numFmtId="178" fontId="26" fillId="33" borderId="54" xfId="0" applyNumberFormat="1" applyFont="1" applyFill="1" applyBorder="1" applyAlignment="1" applyProtection="1">
      <alignment/>
      <protection/>
    </xf>
    <xf numFmtId="38" fontId="21" fillId="33" borderId="55" xfId="61" applyNumberFormat="1" applyFont="1" applyFill="1" applyBorder="1" applyAlignment="1" applyProtection="1">
      <alignment/>
      <protection/>
    </xf>
    <xf numFmtId="38" fontId="21" fillId="33" borderId="56" xfId="61" applyNumberFormat="1" applyFont="1" applyFill="1" applyBorder="1" applyAlignment="1" applyProtection="1">
      <alignment/>
      <protection/>
    </xf>
    <xf numFmtId="38" fontId="21" fillId="33" borderId="57" xfId="61" applyNumberFormat="1" applyFont="1" applyFill="1" applyBorder="1" applyAlignment="1" applyProtection="1">
      <alignment/>
      <protection/>
    </xf>
    <xf numFmtId="178" fontId="38" fillId="33" borderId="58" xfId="0" applyNumberFormat="1" applyFont="1" applyFill="1" applyBorder="1" applyAlignment="1" applyProtection="1">
      <alignment/>
      <protection/>
    </xf>
    <xf numFmtId="178" fontId="26" fillId="33" borderId="58" xfId="0" applyNumberFormat="1" applyFont="1" applyFill="1" applyBorder="1" applyAlignment="1" applyProtection="1">
      <alignment/>
      <protection/>
    </xf>
    <xf numFmtId="178" fontId="38" fillId="33" borderId="59" xfId="0" applyNumberFormat="1" applyFont="1" applyFill="1" applyBorder="1" applyAlignment="1" applyProtection="1">
      <alignment/>
      <protection/>
    </xf>
    <xf numFmtId="178" fontId="26" fillId="33" borderId="60" xfId="0" applyNumberFormat="1" applyFont="1" applyFill="1" applyBorder="1" applyAlignment="1" applyProtection="1">
      <alignment/>
      <protection/>
    </xf>
    <xf numFmtId="38" fontId="49" fillId="40" borderId="61" xfId="61" applyNumberFormat="1" applyFont="1" applyFill="1" applyBorder="1" applyAlignment="1" applyProtection="1">
      <alignment/>
      <protection/>
    </xf>
    <xf numFmtId="38" fontId="21" fillId="40" borderId="22" xfId="61" applyNumberFormat="1" applyFont="1" applyFill="1" applyBorder="1" applyAlignment="1" applyProtection="1">
      <alignment/>
      <protection/>
    </xf>
    <xf numFmtId="38" fontId="21" fillId="40" borderId="62" xfId="61" applyNumberFormat="1" applyFont="1" applyFill="1" applyBorder="1" applyAlignment="1" applyProtection="1">
      <alignment/>
      <protection/>
    </xf>
    <xf numFmtId="178" fontId="50" fillId="40" borderId="40" xfId="0" applyNumberFormat="1" applyFont="1" applyFill="1" applyBorder="1" applyAlignment="1" applyProtection="1">
      <alignment/>
      <protection/>
    </xf>
    <xf numFmtId="178" fontId="51" fillId="40" borderId="40" xfId="0" applyNumberFormat="1" applyFont="1" applyFill="1" applyBorder="1" applyAlignment="1" applyProtection="1">
      <alignment/>
      <protection/>
    </xf>
    <xf numFmtId="178" fontId="50" fillId="40" borderId="41" xfId="0" applyNumberFormat="1" applyFont="1" applyFill="1" applyBorder="1" applyAlignment="1" applyProtection="1">
      <alignment/>
      <protection/>
    </xf>
    <xf numFmtId="178" fontId="51" fillId="40" borderId="42" xfId="0" applyNumberFormat="1" applyFont="1" applyFill="1" applyBorder="1" applyAlignment="1" applyProtection="1">
      <alignment/>
      <protection/>
    </xf>
    <xf numFmtId="38" fontId="21" fillId="33" borderId="63" xfId="61" applyNumberFormat="1" applyFont="1" applyFill="1" applyBorder="1" applyAlignment="1" applyProtection="1">
      <alignment/>
      <protection/>
    </xf>
    <xf numFmtId="178" fontId="38" fillId="33" borderId="64" xfId="0" applyNumberFormat="1" applyFont="1" applyFill="1" applyBorder="1" applyAlignment="1" applyProtection="1">
      <alignment/>
      <protection/>
    </xf>
    <xf numFmtId="178" fontId="26" fillId="33" borderId="64" xfId="0" applyNumberFormat="1" applyFont="1" applyFill="1" applyBorder="1" applyAlignment="1" applyProtection="1">
      <alignment/>
      <protection/>
    </xf>
    <xf numFmtId="178" fontId="38" fillId="33" borderId="65" xfId="0" applyNumberFormat="1" applyFont="1" applyFill="1" applyBorder="1" applyAlignment="1" applyProtection="1">
      <alignment/>
      <protection/>
    </xf>
    <xf numFmtId="178" fontId="26" fillId="33" borderId="66" xfId="0" applyNumberFormat="1" applyFont="1" applyFill="1" applyBorder="1" applyAlignment="1" applyProtection="1">
      <alignment/>
      <protection/>
    </xf>
    <xf numFmtId="38" fontId="21" fillId="33" borderId="67" xfId="61" applyNumberFormat="1" applyFont="1" applyFill="1" applyBorder="1" applyAlignment="1" applyProtection="1">
      <alignment/>
      <protection/>
    </xf>
    <xf numFmtId="38" fontId="21" fillId="33" borderId="68" xfId="61" applyNumberFormat="1" applyFont="1" applyFill="1" applyBorder="1" applyAlignment="1" applyProtection="1">
      <alignment/>
      <protection/>
    </xf>
    <xf numFmtId="38" fontId="21" fillId="33" borderId="69" xfId="61" applyNumberFormat="1" applyFont="1" applyFill="1" applyBorder="1" applyAlignment="1" applyProtection="1">
      <alignment/>
      <protection/>
    </xf>
    <xf numFmtId="38" fontId="20" fillId="41" borderId="61" xfId="61" applyNumberFormat="1" applyFont="1" applyFill="1" applyBorder="1" applyAlignment="1" applyProtection="1">
      <alignment/>
      <protection/>
    </xf>
    <xf numFmtId="38" fontId="20" fillId="41" borderId="22" xfId="61" applyNumberFormat="1" applyFont="1" applyFill="1" applyBorder="1" applyAlignment="1" applyProtection="1">
      <alignment/>
      <protection/>
    </xf>
    <xf numFmtId="38" fontId="20" fillId="41" borderId="62" xfId="61" applyNumberFormat="1" applyFont="1" applyFill="1" applyBorder="1" applyAlignment="1" applyProtection="1">
      <alignment/>
      <protection/>
    </xf>
    <xf numFmtId="178" fontId="38" fillId="32" borderId="40" xfId="0" applyNumberFormat="1" applyFont="1" applyFill="1" applyBorder="1" applyAlignment="1" applyProtection="1">
      <alignment/>
      <protection/>
    </xf>
    <xf numFmtId="178" fontId="26" fillId="32" borderId="40" xfId="0" applyNumberFormat="1" applyFont="1" applyFill="1" applyBorder="1" applyAlignment="1" applyProtection="1">
      <alignment/>
      <protection/>
    </xf>
    <xf numFmtId="178" fontId="38" fillId="32" borderId="41" xfId="0" applyNumberFormat="1" applyFont="1" applyFill="1" applyBorder="1" applyAlignment="1" applyProtection="1">
      <alignment/>
      <protection/>
    </xf>
    <xf numFmtId="178" fontId="26" fillId="32" borderId="42" xfId="0" applyNumberFormat="1" applyFont="1" applyFill="1" applyBorder="1" applyAlignment="1" applyProtection="1">
      <alignment/>
      <protection/>
    </xf>
    <xf numFmtId="178" fontId="38" fillId="33" borderId="44" xfId="0" applyNumberFormat="1" applyFont="1" applyFill="1" applyBorder="1" applyAlignment="1" applyProtection="1">
      <alignment/>
      <protection/>
    </xf>
    <xf numFmtId="178" fontId="38" fillId="33" borderId="45" xfId="0" applyNumberFormat="1" applyFont="1" applyFill="1" applyBorder="1" applyAlignment="1" applyProtection="1">
      <alignment/>
      <protection/>
    </xf>
    <xf numFmtId="38" fontId="52" fillId="33" borderId="67" xfId="61" applyNumberFormat="1" applyFont="1" applyFill="1" applyBorder="1" applyAlignment="1" applyProtection="1">
      <alignment/>
      <protection/>
    </xf>
    <xf numFmtId="0" fontId="26" fillId="33" borderId="70" xfId="0" applyFont="1" applyFill="1" applyBorder="1" applyAlignment="1" applyProtection="1">
      <alignment horizontal="left"/>
      <protection/>
    </xf>
    <xf numFmtId="0" fontId="26" fillId="33" borderId="15" xfId="0" applyFont="1" applyFill="1" applyBorder="1" applyAlignment="1" applyProtection="1">
      <alignment horizontal="left"/>
      <protection/>
    </xf>
    <xf numFmtId="0" fontId="26" fillId="33" borderId="71" xfId="0" applyFont="1" applyFill="1" applyBorder="1" applyAlignment="1" applyProtection="1">
      <alignment horizontal="left"/>
      <protection/>
    </xf>
    <xf numFmtId="178" fontId="38" fillId="33" borderId="47" xfId="0" applyNumberFormat="1" applyFont="1" applyFill="1" applyBorder="1" applyAlignment="1" applyProtection="1">
      <alignment/>
      <protection/>
    </xf>
    <xf numFmtId="178" fontId="38" fillId="33" borderId="48" xfId="0" applyNumberFormat="1" applyFont="1" applyFill="1" applyBorder="1" applyAlignment="1" applyProtection="1">
      <alignment/>
      <protection/>
    </xf>
    <xf numFmtId="38" fontId="20" fillId="40" borderId="72" xfId="61" applyNumberFormat="1" applyFont="1" applyFill="1" applyBorder="1" applyAlignment="1" applyProtection="1">
      <alignment/>
      <protection/>
    </xf>
    <xf numFmtId="38" fontId="20" fillId="40" borderId="0" xfId="61" applyNumberFormat="1" applyFont="1" applyFill="1" applyBorder="1" applyAlignment="1" applyProtection="1">
      <alignment/>
      <protection/>
    </xf>
    <xf numFmtId="38" fontId="20" fillId="40" borderId="43" xfId="61" applyNumberFormat="1" applyFont="1" applyFill="1" applyBorder="1" applyAlignment="1" applyProtection="1">
      <alignment/>
      <protection/>
    </xf>
    <xf numFmtId="178" fontId="38" fillId="40" borderId="44" xfId="0" applyNumberFormat="1" applyFont="1" applyFill="1" applyBorder="1" applyAlignment="1" applyProtection="1">
      <alignment/>
      <protection/>
    </xf>
    <xf numFmtId="178" fontId="26" fillId="40" borderId="44" xfId="0" applyNumberFormat="1" applyFont="1" applyFill="1" applyBorder="1" applyAlignment="1" applyProtection="1">
      <alignment/>
      <protection/>
    </xf>
    <xf numFmtId="178" fontId="38" fillId="40" borderId="45" xfId="0" applyNumberFormat="1" applyFont="1" applyFill="1" applyBorder="1" applyAlignment="1" applyProtection="1">
      <alignment/>
      <protection/>
    </xf>
    <xf numFmtId="178" fontId="26" fillId="40" borderId="46" xfId="0" applyNumberFormat="1" applyFont="1" applyFill="1" applyBorder="1" applyAlignment="1" applyProtection="1">
      <alignment/>
      <protection/>
    </xf>
    <xf numFmtId="38" fontId="21" fillId="40" borderId="50" xfId="61" applyNumberFormat="1" applyFont="1" applyFill="1" applyBorder="1" applyAlignment="1" applyProtection="1">
      <alignment/>
      <protection/>
    </xf>
    <xf numFmtId="38" fontId="21" fillId="40" borderId="0" xfId="61" applyNumberFormat="1" applyFont="1" applyFill="1" applyBorder="1" applyAlignment="1" applyProtection="1">
      <alignment/>
      <protection/>
    </xf>
    <xf numFmtId="38" fontId="21" fillId="40" borderId="43" xfId="61" applyNumberFormat="1" applyFont="1" applyFill="1" applyBorder="1" applyAlignment="1" applyProtection="1">
      <alignment/>
      <protection/>
    </xf>
    <xf numFmtId="178" fontId="38" fillId="40" borderId="52" xfId="0" applyNumberFormat="1" applyFont="1" applyFill="1" applyBorder="1" applyAlignment="1" applyProtection="1">
      <alignment/>
      <protection/>
    </xf>
    <xf numFmtId="178" fontId="26" fillId="40" borderId="52" xfId="0" applyNumberFormat="1" applyFont="1" applyFill="1" applyBorder="1" applyAlignment="1" applyProtection="1">
      <alignment/>
      <protection/>
    </xf>
    <xf numFmtId="178" fontId="38" fillId="40" borderId="53" xfId="0" applyNumberFormat="1" applyFont="1" applyFill="1" applyBorder="1" applyAlignment="1" applyProtection="1">
      <alignment/>
      <protection/>
    </xf>
    <xf numFmtId="178" fontId="26" fillId="40" borderId="54" xfId="0" applyNumberFormat="1" applyFont="1" applyFill="1" applyBorder="1" applyAlignment="1" applyProtection="1">
      <alignment/>
      <protection/>
    </xf>
    <xf numFmtId="38" fontId="21" fillId="40" borderId="63" xfId="61" applyNumberFormat="1" applyFont="1" applyFill="1" applyBorder="1" applyAlignment="1" applyProtection="1">
      <alignment/>
      <protection/>
    </xf>
    <xf numFmtId="178" fontId="38" fillId="40" borderId="64" xfId="0" applyNumberFormat="1" applyFont="1" applyFill="1" applyBorder="1" applyAlignment="1" applyProtection="1">
      <alignment/>
      <protection/>
    </xf>
    <xf numFmtId="178" fontId="26" fillId="40" borderId="64" xfId="0" applyNumberFormat="1" applyFont="1" applyFill="1" applyBorder="1" applyAlignment="1" applyProtection="1">
      <alignment/>
      <protection/>
    </xf>
    <xf numFmtId="178" fontId="38" fillId="40" borderId="65" xfId="0" applyNumberFormat="1" applyFont="1" applyFill="1" applyBorder="1" applyAlignment="1" applyProtection="1">
      <alignment/>
      <protection/>
    </xf>
    <xf numFmtId="178" fontId="26" fillId="40" borderId="66" xfId="0" applyNumberFormat="1" applyFont="1" applyFill="1" applyBorder="1" applyAlignment="1" applyProtection="1">
      <alignment/>
      <protection/>
    </xf>
    <xf numFmtId="38" fontId="21" fillId="40" borderId="55" xfId="61" applyNumberFormat="1" applyFont="1" applyFill="1" applyBorder="1" applyAlignment="1" applyProtection="1">
      <alignment/>
      <protection/>
    </xf>
    <xf numFmtId="178" fontId="38" fillId="40" borderId="58" xfId="0" applyNumberFormat="1" applyFont="1" applyFill="1" applyBorder="1" applyAlignment="1" applyProtection="1">
      <alignment/>
      <protection/>
    </xf>
    <xf numFmtId="178" fontId="26" fillId="40" borderId="58" xfId="0" applyNumberFormat="1" applyFont="1" applyFill="1" applyBorder="1" applyAlignment="1" applyProtection="1">
      <alignment/>
      <protection/>
    </xf>
    <xf numFmtId="178" fontId="38" fillId="40" borderId="59" xfId="0" applyNumberFormat="1" applyFont="1" applyFill="1" applyBorder="1" applyAlignment="1" applyProtection="1">
      <alignment/>
      <protection/>
    </xf>
    <xf numFmtId="178" fontId="26" fillId="40" borderId="60" xfId="0" applyNumberFormat="1" applyFont="1" applyFill="1" applyBorder="1" applyAlignment="1" applyProtection="1">
      <alignment/>
      <protection/>
    </xf>
    <xf numFmtId="38" fontId="22" fillId="41" borderId="61" xfId="61" applyNumberFormat="1" applyFont="1" applyFill="1" applyBorder="1" applyAlignment="1" applyProtection="1">
      <alignment/>
      <protection/>
    </xf>
    <xf numFmtId="38" fontId="49" fillId="40" borderId="70" xfId="61" applyNumberFormat="1" applyFont="1" applyFill="1" applyBorder="1" applyAlignment="1" applyProtection="1">
      <alignment/>
      <protection/>
    </xf>
    <xf numFmtId="38" fontId="49" fillId="40" borderId="11" xfId="61" applyNumberFormat="1" applyFont="1" applyFill="1" applyBorder="1" applyAlignment="1" applyProtection="1">
      <alignment/>
      <protection/>
    </xf>
    <xf numFmtId="38" fontId="49" fillId="40" borderId="73" xfId="61" applyNumberFormat="1" applyFont="1" applyFill="1" applyBorder="1" applyAlignment="1" applyProtection="1">
      <alignment/>
      <protection/>
    </xf>
    <xf numFmtId="178" fontId="50" fillId="40" borderId="74" xfId="0" applyNumberFormat="1" applyFont="1" applyFill="1" applyBorder="1" applyAlignment="1" applyProtection="1">
      <alignment/>
      <protection/>
    </xf>
    <xf numFmtId="178" fontId="51" fillId="40" borderId="74" xfId="0" applyNumberFormat="1" applyFont="1" applyFill="1" applyBorder="1" applyAlignment="1" applyProtection="1">
      <alignment/>
      <protection/>
    </xf>
    <xf numFmtId="178" fontId="50" fillId="40" borderId="75" xfId="0" applyNumberFormat="1" applyFont="1" applyFill="1" applyBorder="1" applyAlignment="1" applyProtection="1">
      <alignment/>
      <protection/>
    </xf>
    <xf numFmtId="178" fontId="51" fillId="40" borderId="76" xfId="0" applyNumberFormat="1" applyFont="1" applyFill="1" applyBorder="1" applyAlignment="1" applyProtection="1">
      <alignment/>
      <protection/>
    </xf>
    <xf numFmtId="38" fontId="49" fillId="40" borderId="63" xfId="61" applyNumberFormat="1" applyFont="1" applyFill="1" applyBorder="1" applyAlignment="1" applyProtection="1">
      <alignment/>
      <protection/>
    </xf>
    <xf numFmtId="38" fontId="49" fillId="40" borderId="56" xfId="61" applyNumberFormat="1" applyFont="1" applyFill="1" applyBorder="1" applyAlignment="1" applyProtection="1">
      <alignment/>
      <protection/>
    </xf>
    <xf numFmtId="38" fontId="49" fillId="40" borderId="57" xfId="61" applyNumberFormat="1" applyFont="1" applyFill="1" applyBorder="1" applyAlignment="1" applyProtection="1">
      <alignment/>
      <protection/>
    </xf>
    <xf numFmtId="178" fontId="50" fillId="40" borderId="64" xfId="0" applyNumberFormat="1" applyFont="1" applyFill="1" applyBorder="1" applyAlignment="1" applyProtection="1">
      <alignment/>
      <protection/>
    </xf>
    <xf numFmtId="178" fontId="51" fillId="40" borderId="64" xfId="0" applyNumberFormat="1" applyFont="1" applyFill="1" applyBorder="1" applyAlignment="1" applyProtection="1">
      <alignment/>
      <protection/>
    </xf>
    <xf numFmtId="178" fontId="50" fillId="40" borderId="65" xfId="0" applyNumberFormat="1" applyFont="1" applyFill="1" applyBorder="1" applyAlignment="1" applyProtection="1">
      <alignment/>
      <protection/>
    </xf>
    <xf numFmtId="178" fontId="51" fillId="40" borderId="66" xfId="0" applyNumberFormat="1" applyFont="1" applyFill="1" applyBorder="1" applyAlignment="1" applyProtection="1">
      <alignment/>
      <protection/>
    </xf>
    <xf numFmtId="38" fontId="49" fillId="40" borderId="67" xfId="61" applyNumberFormat="1" applyFont="1" applyFill="1" applyBorder="1" applyAlignment="1" applyProtection="1">
      <alignment/>
      <protection/>
    </xf>
    <xf numFmtId="38" fontId="49" fillId="40" borderId="68" xfId="61" applyNumberFormat="1" applyFont="1" applyFill="1" applyBorder="1" applyAlignment="1" applyProtection="1">
      <alignment/>
      <protection/>
    </xf>
    <xf numFmtId="38" fontId="49" fillId="40" borderId="69" xfId="61" applyNumberFormat="1" applyFont="1" applyFill="1" applyBorder="1" applyAlignment="1" applyProtection="1">
      <alignment/>
      <protection/>
    </xf>
    <xf numFmtId="178" fontId="50" fillId="40" borderId="77" xfId="0" applyNumberFormat="1" applyFont="1" applyFill="1" applyBorder="1" applyAlignment="1" applyProtection="1">
      <alignment/>
      <protection/>
    </xf>
    <xf numFmtId="178" fontId="51" fillId="40" borderId="77" xfId="0" applyNumberFormat="1" applyFont="1" applyFill="1" applyBorder="1" applyAlignment="1" applyProtection="1">
      <alignment/>
      <protection/>
    </xf>
    <xf numFmtId="178" fontId="50" fillId="40" borderId="78" xfId="0" applyNumberFormat="1" applyFont="1" applyFill="1" applyBorder="1" applyAlignment="1" applyProtection="1">
      <alignment/>
      <protection/>
    </xf>
    <xf numFmtId="178" fontId="51" fillId="40" borderId="79" xfId="0" applyNumberFormat="1" applyFont="1" applyFill="1" applyBorder="1" applyAlignment="1" applyProtection="1">
      <alignment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22" xfId="0" applyFont="1" applyFill="1" applyBorder="1" applyAlignment="1" applyProtection="1">
      <alignment horizontal="left"/>
      <protection/>
    </xf>
    <xf numFmtId="0" fontId="26" fillId="33" borderId="43" xfId="0" applyFont="1" applyFill="1" applyBorder="1" applyAlignment="1" applyProtection="1">
      <alignment horizontal="left"/>
      <protection/>
    </xf>
    <xf numFmtId="38" fontId="52" fillId="33" borderId="63" xfId="61" applyNumberFormat="1" applyFont="1" applyFill="1" applyBorder="1" applyAlignment="1" applyProtection="1">
      <alignment/>
      <protection/>
    </xf>
    <xf numFmtId="0" fontId="93" fillId="32" borderId="0" xfId="0" applyFont="1" applyFill="1" applyBorder="1" applyAlignment="1" applyProtection="1">
      <alignment/>
      <protection/>
    </xf>
    <xf numFmtId="0" fontId="26" fillId="33" borderId="72" xfId="0" applyFont="1" applyFill="1" applyBorder="1" applyAlignment="1" applyProtection="1">
      <alignment horizontal="left"/>
      <protection/>
    </xf>
    <xf numFmtId="178" fontId="27" fillId="32" borderId="0" xfId="0" applyNumberFormat="1" applyFont="1" applyFill="1" applyAlignment="1" applyProtection="1">
      <alignment horizontal="right"/>
      <protection/>
    </xf>
    <xf numFmtId="178" fontId="27" fillId="32" borderId="29" xfId="0" applyNumberFormat="1" applyFont="1" applyFill="1" applyBorder="1" applyAlignment="1" applyProtection="1">
      <alignment horizontal="right"/>
      <protection/>
    </xf>
    <xf numFmtId="1" fontId="38" fillId="32" borderId="0" xfId="0" applyNumberFormat="1" applyFont="1" applyFill="1" applyBorder="1" applyAlignment="1" applyProtection="1">
      <alignment horizontal="right"/>
      <protection/>
    </xf>
    <xf numFmtId="0" fontId="38" fillId="37" borderId="80" xfId="0" applyFont="1" applyFill="1" applyBorder="1" applyAlignment="1" applyProtection="1">
      <alignment horizontal="left"/>
      <protection/>
    </xf>
    <xf numFmtId="0" fontId="38" fillId="37" borderId="81" xfId="0" applyFont="1" applyFill="1" applyBorder="1" applyAlignment="1" applyProtection="1">
      <alignment horizontal="left"/>
      <protection/>
    </xf>
    <xf numFmtId="0" fontId="38" fillId="37" borderId="82" xfId="0" applyFont="1" applyFill="1" applyBorder="1" applyAlignment="1" applyProtection="1">
      <alignment horizontal="left"/>
      <protection/>
    </xf>
    <xf numFmtId="178" fontId="38" fillId="37" borderId="83" xfId="0" applyNumberFormat="1" applyFont="1" applyFill="1" applyBorder="1" applyAlignment="1" applyProtection="1">
      <alignment/>
      <protection/>
    </xf>
    <xf numFmtId="178" fontId="26" fillId="37" borderId="83" xfId="0" applyNumberFormat="1" applyFont="1" applyFill="1" applyBorder="1" applyAlignment="1" applyProtection="1">
      <alignment/>
      <protection/>
    </xf>
    <xf numFmtId="178" fontId="38" fillId="37" borderId="84" xfId="0" applyNumberFormat="1" applyFont="1" applyFill="1" applyBorder="1" applyAlignment="1" applyProtection="1">
      <alignment/>
      <protection/>
    </xf>
    <xf numFmtId="178" fontId="26" fillId="37" borderId="85" xfId="0" applyNumberFormat="1" applyFont="1" applyFill="1" applyBorder="1" applyAlignment="1" applyProtection="1">
      <alignment/>
      <protection/>
    </xf>
    <xf numFmtId="4" fontId="38" fillId="33" borderId="0" xfId="0" applyNumberFormat="1" applyFont="1" applyFill="1" applyBorder="1" applyAlignment="1" applyProtection="1">
      <alignment/>
      <protection/>
    </xf>
    <xf numFmtId="38" fontId="20" fillId="42" borderId="61" xfId="61" applyNumberFormat="1" applyFont="1" applyFill="1" applyBorder="1" applyAlignment="1" applyProtection="1">
      <alignment/>
      <protection/>
    </xf>
    <xf numFmtId="38" fontId="20" fillId="42" borderId="22" xfId="61" applyNumberFormat="1" applyFont="1" applyFill="1" applyBorder="1" applyAlignment="1" applyProtection="1">
      <alignment/>
      <protection/>
    </xf>
    <xf numFmtId="38" fontId="20" fillId="42" borderId="62" xfId="61" applyNumberFormat="1" applyFont="1" applyFill="1" applyBorder="1" applyAlignment="1" applyProtection="1">
      <alignment/>
      <protection/>
    </xf>
    <xf numFmtId="178" fontId="38" fillId="42" borderId="40" xfId="0" applyNumberFormat="1" applyFont="1" applyFill="1" applyBorder="1" applyAlignment="1" applyProtection="1">
      <alignment/>
      <protection/>
    </xf>
    <xf numFmtId="178" fontId="26" fillId="42" borderId="40" xfId="0" applyNumberFormat="1" applyFont="1" applyFill="1" applyBorder="1" applyAlignment="1" applyProtection="1">
      <alignment/>
      <protection/>
    </xf>
    <xf numFmtId="178" fontId="38" fillId="42" borderId="41" xfId="0" applyNumberFormat="1" applyFont="1" applyFill="1" applyBorder="1" applyAlignment="1" applyProtection="1">
      <alignment/>
      <protection/>
    </xf>
    <xf numFmtId="178" fontId="26" fillId="42" borderId="42" xfId="0" applyNumberFormat="1" applyFont="1" applyFill="1" applyBorder="1" applyAlignment="1" applyProtection="1">
      <alignment/>
      <protection/>
    </xf>
    <xf numFmtId="178" fontId="38" fillId="33" borderId="77" xfId="0" applyNumberFormat="1" applyFont="1" applyFill="1" applyBorder="1" applyAlignment="1" applyProtection="1">
      <alignment/>
      <protection/>
    </xf>
    <xf numFmtId="178" fontId="26" fillId="33" borderId="77" xfId="0" applyNumberFormat="1" applyFont="1" applyFill="1" applyBorder="1" applyAlignment="1" applyProtection="1">
      <alignment/>
      <protection/>
    </xf>
    <xf numFmtId="178" fontId="38" fillId="33" borderId="78" xfId="0" applyNumberFormat="1" applyFont="1" applyFill="1" applyBorder="1" applyAlignment="1" applyProtection="1">
      <alignment/>
      <protection/>
    </xf>
    <xf numFmtId="178" fontId="26" fillId="33" borderId="79" xfId="0" applyNumberFormat="1" applyFont="1" applyFill="1" applyBorder="1" applyAlignment="1" applyProtection="1">
      <alignment/>
      <protection/>
    </xf>
    <xf numFmtId="38" fontId="49" fillId="40" borderId="22" xfId="61" applyNumberFormat="1" applyFont="1" applyFill="1" applyBorder="1" applyAlignment="1" applyProtection="1">
      <alignment/>
      <protection/>
    </xf>
    <xf numFmtId="38" fontId="49" fillId="40" borderId="62" xfId="61" applyNumberFormat="1" applyFont="1" applyFill="1" applyBorder="1" applyAlignment="1" applyProtection="1">
      <alignment/>
      <protection/>
    </xf>
    <xf numFmtId="178" fontId="50" fillId="40" borderId="86" xfId="0" applyNumberFormat="1" applyFont="1" applyFill="1" applyBorder="1" applyAlignment="1" applyProtection="1">
      <alignment/>
      <protection/>
    </xf>
    <xf numFmtId="178" fontId="51" fillId="40" borderId="86" xfId="0" applyNumberFormat="1" applyFont="1" applyFill="1" applyBorder="1" applyAlignment="1" applyProtection="1">
      <alignment/>
      <protection/>
    </xf>
    <xf numFmtId="178" fontId="50" fillId="40" borderId="87" xfId="0" applyNumberFormat="1" applyFont="1" applyFill="1" applyBorder="1" applyAlignment="1" applyProtection="1">
      <alignment/>
      <protection/>
    </xf>
    <xf numFmtId="178" fontId="51" fillId="40" borderId="88" xfId="0" applyNumberFormat="1" applyFont="1" applyFill="1" applyBorder="1" applyAlignment="1" applyProtection="1">
      <alignment/>
      <protection/>
    </xf>
    <xf numFmtId="38" fontId="20" fillId="33" borderId="72" xfId="61" applyNumberFormat="1" applyFont="1" applyFill="1" applyBorder="1" applyAlignment="1" applyProtection="1">
      <alignment/>
      <protection/>
    </xf>
    <xf numFmtId="38" fontId="20" fillId="33" borderId="15" xfId="61" applyNumberFormat="1" applyFont="1" applyFill="1" applyBorder="1" applyAlignment="1" applyProtection="1">
      <alignment/>
      <protection/>
    </xf>
    <xf numFmtId="38" fontId="20" fillId="33" borderId="71" xfId="61" applyNumberFormat="1" applyFont="1" applyFill="1" applyBorder="1" applyAlignment="1" applyProtection="1">
      <alignment/>
      <protection/>
    </xf>
    <xf numFmtId="0" fontId="53" fillId="43" borderId="80" xfId="0" applyFont="1" applyFill="1" applyBorder="1" applyAlignment="1" applyProtection="1" quotePrefix="1">
      <alignment horizontal="left"/>
      <protection/>
    </xf>
    <xf numFmtId="0" fontId="38" fillId="43" borderId="81" xfId="0" applyFont="1" applyFill="1" applyBorder="1" applyAlignment="1" applyProtection="1" quotePrefix="1">
      <alignment horizontal="left"/>
      <protection/>
    </xf>
    <xf numFmtId="0" fontId="38" fillId="43" borderId="82" xfId="0" applyFont="1" applyFill="1" applyBorder="1" applyAlignment="1" applyProtection="1" quotePrefix="1">
      <alignment horizontal="left"/>
      <protection/>
    </xf>
    <xf numFmtId="178" fontId="38" fillId="43" borderId="83" xfId="0" applyNumberFormat="1" applyFont="1" applyFill="1" applyBorder="1" applyAlignment="1" applyProtection="1">
      <alignment/>
      <protection/>
    </xf>
    <xf numFmtId="178" fontId="26" fillId="43" borderId="83" xfId="0" applyNumberFormat="1" applyFont="1" applyFill="1" applyBorder="1" applyAlignment="1" applyProtection="1">
      <alignment/>
      <protection/>
    </xf>
    <xf numFmtId="178" fontId="38" fillId="43" borderId="84" xfId="0" applyNumberFormat="1" applyFont="1" applyFill="1" applyBorder="1" applyAlignment="1" applyProtection="1">
      <alignment/>
      <protection/>
    </xf>
    <xf numFmtId="178" fontId="26" fillId="43" borderId="85" xfId="0" applyNumberFormat="1" applyFont="1" applyFill="1" applyBorder="1" applyAlignment="1" applyProtection="1">
      <alignment/>
      <protection/>
    </xf>
    <xf numFmtId="38" fontId="22" fillId="44" borderId="0" xfId="61" applyNumberFormat="1" applyFont="1" applyFill="1" applyBorder="1" applyAlignment="1" applyProtection="1">
      <alignment/>
      <protection/>
    </xf>
    <xf numFmtId="38" fontId="22" fillId="44" borderId="43" xfId="61" applyNumberFormat="1" applyFont="1" applyFill="1" applyBorder="1" applyAlignment="1" applyProtection="1">
      <alignment/>
      <protection/>
    </xf>
    <xf numFmtId="0" fontId="38" fillId="5" borderId="80" xfId="0" applyFont="1" applyFill="1" applyBorder="1" applyAlignment="1" applyProtection="1">
      <alignment horizontal="left"/>
      <protection/>
    </xf>
    <xf numFmtId="0" fontId="38" fillId="5" borderId="81" xfId="0" applyFont="1" applyFill="1" applyBorder="1" applyAlignment="1" applyProtection="1">
      <alignment horizontal="left"/>
      <protection/>
    </xf>
    <xf numFmtId="0" fontId="38" fillId="5" borderId="82" xfId="0" applyFont="1" applyFill="1" applyBorder="1" applyAlignment="1" applyProtection="1">
      <alignment horizontal="left"/>
      <protection/>
    </xf>
    <xf numFmtId="178" fontId="38" fillId="5" borderId="83" xfId="0" applyNumberFormat="1" applyFont="1" applyFill="1" applyBorder="1" applyAlignment="1" applyProtection="1">
      <alignment/>
      <protection/>
    </xf>
    <xf numFmtId="178" fontId="26" fillId="5" borderId="83" xfId="0" applyNumberFormat="1" applyFont="1" applyFill="1" applyBorder="1" applyAlignment="1" applyProtection="1">
      <alignment/>
      <protection/>
    </xf>
    <xf numFmtId="178" fontId="38" fillId="5" borderId="84" xfId="0" applyNumberFormat="1" applyFont="1" applyFill="1" applyBorder="1" applyAlignment="1" applyProtection="1">
      <alignment/>
      <protection/>
    </xf>
    <xf numFmtId="178" fontId="26" fillId="5" borderId="85" xfId="0" applyNumberFormat="1" applyFont="1" applyFill="1" applyBorder="1" applyAlignment="1" applyProtection="1">
      <alignment/>
      <protection/>
    </xf>
    <xf numFmtId="0" fontId="94" fillId="33" borderId="89" xfId="58" applyFont="1" applyFill="1" applyBorder="1" applyAlignment="1" applyProtection="1">
      <alignment horizontal="center"/>
      <protection/>
    </xf>
    <xf numFmtId="172" fontId="95" fillId="33" borderId="47" xfId="0" applyNumberFormat="1" applyFont="1" applyFill="1" applyBorder="1" applyAlignment="1" applyProtection="1" quotePrefix="1">
      <alignment/>
      <protection/>
    </xf>
    <xf numFmtId="172" fontId="96" fillId="33" borderId="47" xfId="0" applyNumberFormat="1" applyFont="1" applyFill="1" applyBorder="1" applyAlignment="1" applyProtection="1" quotePrefix="1">
      <alignment/>
      <protection/>
    </xf>
    <xf numFmtId="172" fontId="95" fillId="33" borderId="48" xfId="0" applyNumberFormat="1" applyFont="1" applyFill="1" applyBorder="1" applyAlignment="1" applyProtection="1" quotePrefix="1">
      <alignment/>
      <protection/>
    </xf>
    <xf numFmtId="172" fontId="96" fillId="33" borderId="49" xfId="0" applyNumberFormat="1" applyFont="1" applyFill="1" applyBorder="1" applyAlignment="1" applyProtection="1" quotePrefix="1">
      <alignment/>
      <protection/>
    </xf>
    <xf numFmtId="0" fontId="45" fillId="37" borderId="90" xfId="0" applyFont="1" applyFill="1" applyBorder="1" applyAlignment="1" applyProtection="1">
      <alignment horizontal="left"/>
      <protection/>
    </xf>
    <xf numFmtId="0" fontId="45" fillId="37" borderId="91" xfId="0" applyFont="1" applyFill="1" applyBorder="1" applyAlignment="1" applyProtection="1">
      <alignment horizontal="left"/>
      <protection/>
    </xf>
    <xf numFmtId="0" fontId="45" fillId="37" borderId="92" xfId="0" applyFont="1" applyFill="1" applyBorder="1" applyAlignment="1" applyProtection="1">
      <alignment horizontal="left"/>
      <protection/>
    </xf>
    <xf numFmtId="178" fontId="38" fillId="37" borderId="93" xfId="0" applyNumberFormat="1" applyFont="1" applyFill="1" applyBorder="1" applyAlignment="1" applyProtection="1">
      <alignment/>
      <protection/>
    </xf>
    <xf numFmtId="178" fontId="26" fillId="37" borderId="93" xfId="0" applyNumberFormat="1" applyFont="1" applyFill="1" applyBorder="1" applyAlignment="1" applyProtection="1">
      <alignment/>
      <protection/>
    </xf>
    <xf numFmtId="178" fontId="38" fillId="37" borderId="94" xfId="0" applyNumberFormat="1" applyFont="1" applyFill="1" applyBorder="1" applyAlignment="1" applyProtection="1">
      <alignment/>
      <protection/>
    </xf>
    <xf numFmtId="178" fontId="26" fillId="37" borderId="95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72" fontId="45" fillId="37" borderId="96" xfId="0" applyNumberFormat="1" applyFont="1" applyFill="1" applyBorder="1" applyAlignment="1" applyProtection="1">
      <alignment horizontal="left"/>
      <protection/>
    </xf>
    <xf numFmtId="172" fontId="45" fillId="37" borderId="97" xfId="0" applyNumberFormat="1" applyFont="1" applyFill="1" applyBorder="1" applyAlignment="1" applyProtection="1">
      <alignment horizontal="left"/>
      <protection/>
    </xf>
    <xf numFmtId="172" fontId="45" fillId="37" borderId="98" xfId="0" applyNumberFormat="1" applyFont="1" applyFill="1" applyBorder="1" applyAlignment="1" applyProtection="1">
      <alignment horizontal="left"/>
      <protection/>
    </xf>
    <xf numFmtId="178" fontId="38" fillId="37" borderId="99" xfId="0" applyNumberFormat="1" applyFont="1" applyFill="1" applyBorder="1" applyAlignment="1" applyProtection="1">
      <alignment/>
      <protection/>
    </xf>
    <xf numFmtId="178" fontId="26" fillId="37" borderId="99" xfId="0" applyNumberFormat="1" applyFont="1" applyFill="1" applyBorder="1" applyAlignment="1" applyProtection="1">
      <alignment/>
      <protection/>
    </xf>
    <xf numFmtId="178" fontId="38" fillId="37" borderId="100" xfId="0" applyNumberFormat="1" applyFont="1" applyFill="1" applyBorder="1" applyAlignment="1" applyProtection="1">
      <alignment/>
      <protection/>
    </xf>
    <xf numFmtId="178" fontId="26" fillId="37" borderId="101" xfId="0" applyNumberFormat="1" applyFont="1" applyFill="1" applyBorder="1" applyAlignment="1" applyProtection="1">
      <alignment/>
      <protection/>
    </xf>
    <xf numFmtId="38" fontId="20" fillId="33" borderId="50" xfId="61" applyNumberFormat="1" applyFont="1" applyFill="1" applyBorder="1" applyAlignment="1" applyProtection="1">
      <alignment/>
      <protection/>
    </xf>
    <xf numFmtId="38" fontId="20" fillId="33" borderId="23" xfId="61" applyNumberFormat="1" applyFont="1" applyFill="1" applyBorder="1" applyAlignment="1" applyProtection="1">
      <alignment/>
      <protection/>
    </xf>
    <xf numFmtId="38" fontId="20" fillId="33" borderId="51" xfId="61" applyNumberFormat="1" applyFont="1" applyFill="1" applyBorder="1" applyAlignment="1" applyProtection="1">
      <alignment/>
      <protection/>
    </xf>
    <xf numFmtId="38" fontId="21" fillId="33" borderId="102" xfId="61" applyNumberFormat="1" applyFont="1" applyFill="1" applyBorder="1" applyAlignment="1" applyProtection="1">
      <alignment/>
      <protection/>
    </xf>
    <xf numFmtId="38" fontId="21" fillId="33" borderId="20" xfId="61" applyNumberFormat="1" applyFont="1" applyFill="1" applyBorder="1" applyAlignment="1" applyProtection="1">
      <alignment/>
      <protection/>
    </xf>
    <xf numFmtId="38" fontId="21" fillId="33" borderId="103" xfId="61" applyNumberFormat="1" applyFont="1" applyFill="1" applyBorder="1" applyAlignment="1" applyProtection="1">
      <alignment/>
      <protection/>
    </xf>
    <xf numFmtId="0" fontId="38" fillId="43" borderId="80" xfId="0" applyFont="1" applyFill="1" applyBorder="1" applyAlignment="1" applyProtection="1" quotePrefix="1">
      <alignment horizontal="left"/>
      <protection/>
    </xf>
    <xf numFmtId="38" fontId="97" fillId="40" borderId="61" xfId="61" applyNumberFormat="1" applyFont="1" applyFill="1" applyBorder="1" applyAlignment="1" applyProtection="1">
      <alignment/>
      <protection/>
    </xf>
    <xf numFmtId="38" fontId="98" fillId="45" borderId="55" xfId="61" applyNumberFormat="1" applyFont="1" applyFill="1" applyBorder="1" applyAlignment="1" applyProtection="1">
      <alignment/>
      <protection/>
    </xf>
    <xf numFmtId="38" fontId="21" fillId="45" borderId="104" xfId="61" applyNumberFormat="1" applyFont="1" applyFill="1" applyBorder="1" applyAlignment="1" applyProtection="1">
      <alignment/>
      <protection/>
    </xf>
    <xf numFmtId="38" fontId="21" fillId="45" borderId="105" xfId="61" applyNumberFormat="1" applyFont="1" applyFill="1" applyBorder="1" applyAlignment="1" applyProtection="1">
      <alignment/>
      <protection/>
    </xf>
    <xf numFmtId="178" fontId="38" fillId="45" borderId="58" xfId="0" applyNumberFormat="1" applyFont="1" applyFill="1" applyBorder="1" applyAlignment="1" applyProtection="1">
      <alignment/>
      <protection/>
    </xf>
    <xf numFmtId="178" fontId="26" fillId="45" borderId="58" xfId="0" applyNumberFormat="1" applyFont="1" applyFill="1" applyBorder="1" applyAlignment="1" applyProtection="1">
      <alignment/>
      <protection/>
    </xf>
    <xf numFmtId="178" fontId="26" fillId="45" borderId="59" xfId="0" applyNumberFormat="1" applyFont="1" applyFill="1" applyBorder="1" applyAlignment="1" applyProtection="1">
      <alignment/>
      <protection/>
    </xf>
    <xf numFmtId="178" fontId="26" fillId="45" borderId="60" xfId="0" applyNumberFormat="1" applyFont="1" applyFill="1" applyBorder="1" applyAlignment="1" applyProtection="1">
      <alignment/>
      <protection/>
    </xf>
    <xf numFmtId="38" fontId="21" fillId="33" borderId="104" xfId="61" applyNumberFormat="1" applyFont="1" applyFill="1" applyBorder="1" applyAlignment="1" applyProtection="1">
      <alignment/>
      <protection/>
    </xf>
    <xf numFmtId="38" fontId="21" fillId="33" borderId="105" xfId="61" applyNumberFormat="1" applyFont="1" applyFill="1" applyBorder="1" applyAlignment="1" applyProtection="1">
      <alignment/>
      <protection/>
    </xf>
    <xf numFmtId="0" fontId="38" fillId="33" borderId="96" xfId="0" applyFont="1" applyFill="1" applyBorder="1" applyAlignment="1" applyProtection="1">
      <alignment horizontal="left"/>
      <protection/>
    </xf>
    <xf numFmtId="0" fontId="38" fillId="33" borderId="97" xfId="0" applyFont="1" applyFill="1" applyBorder="1" applyAlignment="1" applyProtection="1">
      <alignment horizontal="left"/>
      <protection/>
    </xf>
    <xf numFmtId="0" fontId="38" fillId="33" borderId="98" xfId="0" applyFont="1" applyFill="1" applyBorder="1" applyAlignment="1" applyProtection="1">
      <alignment horizontal="left"/>
      <protection/>
    </xf>
    <xf numFmtId="178" fontId="38" fillId="33" borderId="99" xfId="0" applyNumberFormat="1" applyFont="1" applyFill="1" applyBorder="1" applyAlignment="1" applyProtection="1">
      <alignment/>
      <protection/>
    </xf>
    <xf numFmtId="178" fontId="26" fillId="33" borderId="99" xfId="0" applyNumberFormat="1" applyFont="1" applyFill="1" applyBorder="1" applyAlignment="1" applyProtection="1">
      <alignment/>
      <protection/>
    </xf>
    <xf numFmtId="178" fontId="38" fillId="33" borderId="100" xfId="0" applyNumberFormat="1" applyFont="1" applyFill="1" applyBorder="1" applyAlignment="1" applyProtection="1">
      <alignment/>
      <protection/>
    </xf>
    <xf numFmtId="178" fontId="26" fillId="33" borderId="101" xfId="0" applyNumberFormat="1" applyFont="1" applyFill="1" applyBorder="1" applyAlignment="1" applyProtection="1">
      <alignment/>
      <protection/>
    </xf>
    <xf numFmtId="0" fontId="94" fillId="33" borderId="106" xfId="58" applyFont="1" applyFill="1" applyBorder="1" applyAlignment="1" applyProtection="1">
      <alignment horizontal="center"/>
      <protection/>
    </xf>
    <xf numFmtId="172" fontId="95" fillId="33" borderId="26" xfId="0" applyNumberFormat="1" applyFont="1" applyFill="1" applyBorder="1" applyAlignment="1" applyProtection="1" quotePrefix="1">
      <alignment/>
      <protection/>
    </xf>
    <xf numFmtId="172" fontId="96" fillId="33" borderId="26" xfId="0" applyNumberFormat="1" applyFont="1" applyFill="1" applyBorder="1" applyAlignment="1" applyProtection="1" quotePrefix="1">
      <alignment/>
      <protection/>
    </xf>
    <xf numFmtId="0" fontId="38" fillId="33" borderId="0" xfId="0" applyFont="1" applyFill="1" applyAlignment="1" applyProtection="1">
      <alignment horizontal="right"/>
      <protection/>
    </xf>
    <xf numFmtId="172" fontId="95" fillId="33" borderId="106" xfId="0" applyNumberFormat="1" applyFont="1" applyFill="1" applyBorder="1" applyAlignment="1" applyProtection="1" quotePrefix="1">
      <alignment/>
      <protection/>
    </xf>
    <xf numFmtId="3" fontId="26" fillId="33" borderId="0" xfId="0" applyNumberFormat="1" applyFont="1" applyFill="1" applyBorder="1" applyAlignment="1" applyProtection="1">
      <alignment/>
      <protection/>
    </xf>
    <xf numFmtId="38" fontId="22" fillId="33" borderId="72" xfId="61" applyNumberFormat="1" applyFont="1" applyFill="1" applyBorder="1" applyAlignment="1" applyProtection="1">
      <alignment/>
      <protection/>
    </xf>
    <xf numFmtId="38" fontId="22" fillId="33" borderId="15" xfId="61" applyNumberFormat="1" applyFont="1" applyFill="1" applyBorder="1" applyAlignment="1" applyProtection="1">
      <alignment/>
      <protection/>
    </xf>
    <xf numFmtId="38" fontId="22" fillId="33" borderId="71" xfId="61" applyNumberFormat="1" applyFont="1" applyFill="1" applyBorder="1" applyAlignment="1" applyProtection="1">
      <alignment/>
      <protection/>
    </xf>
    <xf numFmtId="0" fontId="53" fillId="33" borderId="96" xfId="0" applyFont="1" applyFill="1" applyBorder="1" applyAlignment="1" applyProtection="1">
      <alignment horizontal="left"/>
      <protection/>
    </xf>
    <xf numFmtId="0" fontId="99" fillId="33" borderId="0" xfId="58" applyFont="1" applyFill="1" applyBorder="1" applyAlignment="1" applyProtection="1">
      <alignment horizontal="center"/>
      <protection/>
    </xf>
    <xf numFmtId="172" fontId="100" fillId="33" borderId="0" xfId="0" applyNumberFormat="1" applyFont="1" applyFill="1" applyBorder="1" applyAlignment="1" applyProtection="1" quotePrefix="1">
      <alignment/>
      <protection/>
    </xf>
    <xf numFmtId="0" fontId="38" fillId="33" borderId="107" xfId="0" applyFont="1" applyFill="1" applyBorder="1" applyAlignment="1" applyProtection="1">
      <alignment horizontal="left"/>
      <protection/>
    </xf>
    <xf numFmtId="0" fontId="38" fillId="33" borderId="108" xfId="0" applyFont="1" applyFill="1" applyBorder="1" applyAlignment="1" applyProtection="1">
      <alignment horizontal="left"/>
      <protection/>
    </xf>
    <xf numFmtId="0" fontId="38" fillId="33" borderId="109" xfId="0" applyFont="1" applyFill="1" applyBorder="1" applyAlignment="1" applyProtection="1">
      <alignment horizontal="left"/>
      <protection/>
    </xf>
    <xf numFmtId="178" fontId="38" fillId="33" borderId="110" xfId="0" applyNumberFormat="1" applyFont="1" applyFill="1" applyBorder="1" applyAlignment="1" applyProtection="1">
      <alignment/>
      <protection/>
    </xf>
    <xf numFmtId="178" fontId="26" fillId="33" borderId="110" xfId="0" applyNumberFormat="1" applyFont="1" applyFill="1" applyBorder="1" applyAlignment="1" applyProtection="1">
      <alignment/>
      <protection/>
    </xf>
    <xf numFmtId="178" fontId="38" fillId="33" borderId="111" xfId="0" applyNumberFormat="1" applyFont="1" applyFill="1" applyBorder="1" applyAlignment="1" applyProtection="1">
      <alignment/>
      <protection/>
    </xf>
    <xf numFmtId="178" fontId="26" fillId="33" borderId="112" xfId="0" applyNumberFormat="1" applyFont="1" applyFill="1" applyBorder="1" applyAlignment="1" applyProtection="1">
      <alignment/>
      <protection/>
    </xf>
    <xf numFmtId="0" fontId="18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B3_2013" xfId="58"/>
    <cellStyle name="Normal_COA-2001-ZAPOVED-No-81-29012002-ANNEX" xfId="59"/>
    <cellStyle name="Normal_TRIAL-BALANCE-2001-MAKET" xfId="60"/>
    <cellStyle name="Normal_ZADACH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75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CC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-Flow-2021-IV-84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Cash-Flow-2021-Leva"/>
      <sheetName val="Cash-Flow-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47"/>
  <sheetViews>
    <sheetView tabSelected="1" zoomScalePageLayoutView="0" workbookViewId="0" topLeftCell="A1">
      <selection activeCell="I81" sqref="I81"/>
    </sheetView>
  </sheetViews>
  <sheetFormatPr defaultColWidth="9.140625" defaultRowHeight="15"/>
  <cols>
    <col min="1" max="1" width="3.7109375" style="311" customWidth="1"/>
    <col min="2" max="2" width="20.140625" style="311" customWidth="1"/>
    <col min="3" max="3" width="23.57421875" style="311" customWidth="1"/>
    <col min="4" max="4" width="30.8515625" style="311" customWidth="1"/>
    <col min="5" max="5" width="0.5625" style="311" customWidth="1"/>
    <col min="6" max="7" width="16.8515625" style="311" customWidth="1"/>
    <col min="8" max="8" width="0.5625" style="311" customWidth="1"/>
    <col min="9" max="10" width="16.8515625" style="311" customWidth="1"/>
    <col min="11" max="11" width="0.5625" style="311" customWidth="1"/>
    <col min="12" max="13" width="16.8515625" style="311" customWidth="1"/>
    <col min="14" max="14" width="0.5625" style="311" customWidth="1"/>
    <col min="15" max="16" width="16.8515625" style="311" customWidth="1"/>
    <col min="17" max="17" width="3.57421875" style="311" customWidth="1"/>
    <col min="18" max="242" width="9.140625" style="311" customWidth="1"/>
    <col min="243" max="243" width="3.7109375" style="311" customWidth="1"/>
    <col min="244" max="244" width="20.140625" style="311" customWidth="1"/>
    <col min="245" max="245" width="23.57421875" style="311" customWidth="1"/>
    <col min="246" max="246" width="30.8515625" style="311" customWidth="1"/>
    <col min="247" max="247" width="0.5625" style="311" customWidth="1"/>
    <col min="248" max="249" width="16.8515625" style="311" customWidth="1"/>
    <col min="250" max="250" width="0.5625" style="311" customWidth="1"/>
    <col min="251" max="252" width="16.8515625" style="311" customWidth="1"/>
    <col min="253" max="253" width="0.5625" style="311" customWidth="1"/>
    <col min="254" max="255" width="16.8515625" style="311" customWidth="1"/>
    <col min="256" max="16384" width="0.5625" style="311" customWidth="1"/>
  </cols>
  <sheetData>
    <row r="1" spans="1:242" s="15" customFormat="1" ht="16.5" customHeight="1">
      <c r="A1" s="1"/>
      <c r="B1" s="2" t="s">
        <v>144</v>
      </c>
      <c r="C1" s="3"/>
      <c r="D1" s="3"/>
      <c r="E1" s="3"/>
      <c r="F1" s="4"/>
      <c r="G1" s="5" t="s">
        <v>0</v>
      </c>
      <c r="H1" s="6"/>
      <c r="I1" s="7">
        <v>121100421</v>
      </c>
      <c r="J1" s="8"/>
      <c r="K1" s="9"/>
      <c r="L1" s="10" t="s">
        <v>1</v>
      </c>
      <c r="M1" s="11"/>
      <c r="N1" s="9"/>
      <c r="O1" s="10" t="s">
        <v>2</v>
      </c>
      <c r="P1" s="12"/>
      <c r="Q1" s="1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</row>
    <row r="2" spans="1:242" s="15" customFormat="1" ht="14.25" customHeight="1">
      <c r="A2" s="1"/>
      <c r="B2" s="16" t="s">
        <v>3</v>
      </c>
      <c r="C2" s="17"/>
      <c r="D2" s="17"/>
      <c r="E2" s="17"/>
      <c r="F2" s="18"/>
      <c r="G2" s="6"/>
      <c r="H2" s="6"/>
      <c r="I2" s="19"/>
      <c r="J2" s="9"/>
      <c r="K2" s="19"/>
      <c r="L2" s="19"/>
      <c r="M2" s="9"/>
      <c r="N2" s="20"/>
      <c r="O2" s="13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</row>
    <row r="3" spans="1:242" s="15" customFormat="1" ht="19.5" customHeight="1">
      <c r="A3" s="1"/>
      <c r="B3" s="21"/>
      <c r="C3" s="22"/>
      <c r="D3" s="22"/>
      <c r="E3" s="22"/>
      <c r="F3" s="23"/>
      <c r="G3" s="24" t="s">
        <v>4</v>
      </c>
      <c r="H3" s="25" t="s">
        <v>145</v>
      </c>
      <c r="I3" s="26"/>
      <c r="J3" s="26"/>
      <c r="K3" s="27"/>
      <c r="L3" s="28" t="s">
        <v>5</v>
      </c>
      <c r="M3" s="29" t="s">
        <v>146</v>
      </c>
      <c r="N3" s="30"/>
      <c r="O3" s="30"/>
      <c r="P3" s="31"/>
      <c r="Q3" s="1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</row>
    <row r="4" spans="1:17" s="37" customFormat="1" ht="4.5" customHeight="1">
      <c r="A4" s="1"/>
      <c r="B4" s="32"/>
      <c r="C4" s="32"/>
      <c r="D4" s="32"/>
      <c r="E4" s="33"/>
      <c r="F4" s="33"/>
      <c r="G4" s="34"/>
      <c r="H4" s="33"/>
      <c r="I4" s="33"/>
      <c r="J4" s="33"/>
      <c r="K4" s="35"/>
      <c r="L4" s="36"/>
      <c r="M4" s="33"/>
      <c r="N4" s="33"/>
      <c r="O4" s="33"/>
      <c r="P4" s="33"/>
      <c r="Q4" s="33"/>
    </row>
    <row r="5" spans="1:17" s="37" customFormat="1" ht="18.75" customHeight="1">
      <c r="A5" s="1"/>
      <c r="B5" s="38"/>
      <c r="C5" s="38"/>
      <c r="D5" s="39" t="s">
        <v>6</v>
      </c>
      <c r="E5" s="39"/>
      <c r="F5" s="39"/>
      <c r="G5" s="39"/>
      <c r="H5" s="39"/>
      <c r="I5" s="39"/>
      <c r="J5" s="39"/>
      <c r="K5" s="39"/>
      <c r="L5" s="39"/>
      <c r="M5" s="33"/>
      <c r="N5" s="33"/>
      <c r="O5" s="40" t="s">
        <v>7</v>
      </c>
      <c r="P5" s="41">
        <v>2021</v>
      </c>
      <c r="Q5" s="33"/>
    </row>
    <row r="6" spans="1:17" s="14" customFormat="1" ht="17.25" customHeight="1">
      <c r="A6" s="1"/>
      <c r="B6" s="42"/>
      <c r="C6" s="42"/>
      <c r="D6" s="39" t="s">
        <v>8</v>
      </c>
      <c r="E6" s="39"/>
      <c r="F6" s="39"/>
      <c r="G6" s="39"/>
      <c r="H6" s="39"/>
      <c r="I6" s="39"/>
      <c r="J6" s="39"/>
      <c r="K6" s="39"/>
      <c r="L6" s="39"/>
      <c r="M6" s="43"/>
      <c r="N6" s="44"/>
      <c r="O6" s="1"/>
      <c r="P6" s="1"/>
      <c r="Q6" s="35"/>
    </row>
    <row r="7" spans="1:17" s="37" customFormat="1" ht="2.25" customHeight="1">
      <c r="A7" s="45"/>
      <c r="B7" s="45"/>
      <c r="C7" s="45"/>
      <c r="D7" s="45"/>
      <c r="E7" s="33"/>
      <c r="F7" s="43"/>
      <c r="G7" s="45"/>
      <c r="H7" s="33"/>
      <c r="I7" s="46"/>
      <c r="J7" s="43"/>
      <c r="K7" s="45"/>
      <c r="L7" s="33"/>
      <c r="M7" s="43"/>
      <c r="N7" s="33"/>
      <c r="O7" s="45"/>
      <c r="P7" s="43"/>
      <c r="Q7" s="33"/>
    </row>
    <row r="8" spans="1:17" s="14" customFormat="1" ht="17.25" customHeight="1">
      <c r="A8" s="1"/>
      <c r="B8" s="47"/>
      <c r="C8" s="47" t="s">
        <v>9</v>
      </c>
      <c r="D8" s="48" t="s">
        <v>151</v>
      </c>
      <c r="E8" s="48"/>
      <c r="F8" s="48"/>
      <c r="G8" s="48"/>
      <c r="H8" s="48"/>
      <c r="I8" s="48"/>
      <c r="J8" s="48"/>
      <c r="K8" s="48"/>
      <c r="L8" s="48"/>
      <c r="M8" s="49" t="s">
        <v>10</v>
      </c>
      <c r="N8" s="44"/>
      <c r="O8" s="50" t="s">
        <v>147</v>
      </c>
      <c r="P8" s="51" t="s">
        <v>11</v>
      </c>
      <c r="Q8" s="35"/>
    </row>
    <row r="9" spans="1:17" s="14" customFormat="1" ht="4.5" customHeight="1" thickBot="1">
      <c r="A9" s="1"/>
      <c r="B9" s="52"/>
      <c r="C9" s="53"/>
      <c r="D9" s="53"/>
      <c r="E9" s="44"/>
      <c r="F9" s="54"/>
      <c r="G9" s="54"/>
      <c r="H9" s="44"/>
      <c r="I9" s="54"/>
      <c r="J9" s="54"/>
      <c r="K9" s="44"/>
      <c r="L9" s="54"/>
      <c r="M9" s="54"/>
      <c r="N9" s="44"/>
      <c r="O9" s="54"/>
      <c r="P9" s="54"/>
      <c r="Q9" s="55"/>
    </row>
    <row r="10" spans="1:17" s="14" customFormat="1" ht="60" customHeight="1">
      <c r="A10" s="1"/>
      <c r="B10" s="56"/>
      <c r="C10" s="57"/>
      <c r="D10" s="58"/>
      <c r="E10" s="44"/>
      <c r="F10" s="59" t="s">
        <v>148</v>
      </c>
      <c r="G10" s="60" t="s">
        <v>148</v>
      </c>
      <c r="H10" s="44"/>
      <c r="I10" s="61" t="s">
        <v>12</v>
      </c>
      <c r="J10" s="62" t="s">
        <v>12</v>
      </c>
      <c r="K10" s="44"/>
      <c r="L10" s="63" t="s">
        <v>13</v>
      </c>
      <c r="M10" s="64" t="s">
        <v>13</v>
      </c>
      <c r="N10" s="65"/>
      <c r="O10" s="66" t="s">
        <v>14</v>
      </c>
      <c r="P10" s="67" t="s">
        <v>14</v>
      </c>
      <c r="Q10" s="68"/>
    </row>
    <row r="11" spans="1:17" s="14" customFormat="1" ht="18" customHeight="1" thickBot="1">
      <c r="A11" s="1"/>
      <c r="B11" s="69" t="s">
        <v>15</v>
      </c>
      <c r="C11" s="70"/>
      <c r="D11" s="71"/>
      <c r="E11" s="44"/>
      <c r="F11" s="72" t="s">
        <v>147</v>
      </c>
      <c r="G11" s="73">
        <v>2020</v>
      </c>
      <c r="H11" s="44"/>
      <c r="I11" s="74" t="s">
        <v>147</v>
      </c>
      <c r="J11" s="75">
        <v>2020</v>
      </c>
      <c r="K11" s="44"/>
      <c r="L11" s="76" t="s">
        <v>147</v>
      </c>
      <c r="M11" s="77">
        <v>2020</v>
      </c>
      <c r="N11" s="65"/>
      <c r="O11" s="78" t="s">
        <v>147</v>
      </c>
      <c r="P11" s="79">
        <v>2020</v>
      </c>
      <c r="Q11" s="80"/>
    </row>
    <row r="12" spans="1:17" s="14" customFormat="1" ht="15.75">
      <c r="A12" s="1"/>
      <c r="B12" s="81" t="s">
        <v>16</v>
      </c>
      <c r="C12" s="82"/>
      <c r="D12" s="83"/>
      <c r="E12" s="44"/>
      <c r="F12" s="84" t="s">
        <v>17</v>
      </c>
      <c r="G12" s="85" t="s">
        <v>18</v>
      </c>
      <c r="H12" s="44"/>
      <c r="I12" s="84" t="s">
        <v>19</v>
      </c>
      <c r="J12" s="85" t="s">
        <v>20</v>
      </c>
      <c r="K12" s="44"/>
      <c r="L12" s="84" t="s">
        <v>21</v>
      </c>
      <c r="M12" s="85" t="s">
        <v>22</v>
      </c>
      <c r="N12" s="65"/>
      <c r="O12" s="86" t="s">
        <v>149</v>
      </c>
      <c r="P12" s="87" t="s">
        <v>150</v>
      </c>
      <c r="Q12" s="1"/>
    </row>
    <row r="13" spans="1:17" s="14" customFormat="1" ht="15.75">
      <c r="A13" s="88"/>
      <c r="B13" s="89" t="s">
        <v>23</v>
      </c>
      <c r="C13" s="90"/>
      <c r="D13" s="91"/>
      <c r="E13" s="92"/>
      <c r="F13" s="93"/>
      <c r="G13" s="93"/>
      <c r="H13" s="92"/>
      <c r="I13" s="93"/>
      <c r="J13" s="93"/>
      <c r="K13" s="92"/>
      <c r="L13" s="93"/>
      <c r="M13" s="93"/>
      <c r="N13" s="94"/>
      <c r="O13" s="95"/>
      <c r="P13" s="96"/>
      <c r="Q13" s="97"/>
    </row>
    <row r="14" spans="1:17" s="14" customFormat="1" ht="15.75">
      <c r="A14" s="88"/>
      <c r="B14" s="98" t="s">
        <v>24</v>
      </c>
      <c r="C14" s="6"/>
      <c r="D14" s="99"/>
      <c r="E14" s="92"/>
      <c r="F14" s="100"/>
      <c r="G14" s="100"/>
      <c r="H14" s="92"/>
      <c r="I14" s="100"/>
      <c r="J14" s="100"/>
      <c r="K14" s="92"/>
      <c r="L14" s="100"/>
      <c r="M14" s="100"/>
      <c r="N14" s="94"/>
      <c r="O14" s="101"/>
      <c r="P14" s="102"/>
      <c r="Q14" s="97"/>
    </row>
    <row r="15" spans="1:17" s="14" customFormat="1" ht="15.75">
      <c r="A15" s="88"/>
      <c r="B15" s="103" t="s">
        <v>25</v>
      </c>
      <c r="C15" s="104"/>
      <c r="D15" s="105"/>
      <c r="E15" s="92"/>
      <c r="F15" s="106">
        <v>0</v>
      </c>
      <c r="G15" s="107">
        <v>0</v>
      </c>
      <c r="H15" s="92"/>
      <c r="I15" s="106">
        <v>0</v>
      </c>
      <c r="J15" s="107">
        <v>0</v>
      </c>
      <c r="K15" s="92"/>
      <c r="L15" s="106">
        <v>0</v>
      </c>
      <c r="M15" s="107">
        <v>0</v>
      </c>
      <c r="N15" s="94"/>
      <c r="O15" s="108">
        <f aca="true" t="shared" si="0" ref="O15:P24">+F15+I15+L15</f>
        <v>0</v>
      </c>
      <c r="P15" s="109">
        <f t="shared" si="0"/>
        <v>0</v>
      </c>
      <c r="Q15" s="97"/>
    </row>
    <row r="16" spans="1:17" s="14" customFormat="1" ht="15.75">
      <c r="A16" s="88"/>
      <c r="B16" s="110" t="s">
        <v>26</v>
      </c>
      <c r="C16" s="111"/>
      <c r="D16" s="112"/>
      <c r="E16" s="92"/>
      <c r="F16" s="113">
        <v>0</v>
      </c>
      <c r="G16" s="114">
        <v>0</v>
      </c>
      <c r="H16" s="92"/>
      <c r="I16" s="113">
        <v>0</v>
      </c>
      <c r="J16" s="114">
        <v>0</v>
      </c>
      <c r="K16" s="92"/>
      <c r="L16" s="113">
        <v>0</v>
      </c>
      <c r="M16" s="114">
        <v>0</v>
      </c>
      <c r="N16" s="94"/>
      <c r="O16" s="115">
        <f t="shared" si="0"/>
        <v>0</v>
      </c>
      <c r="P16" s="116">
        <f t="shared" si="0"/>
        <v>0</v>
      </c>
      <c r="Q16" s="97"/>
    </row>
    <row r="17" spans="1:17" s="14" customFormat="1" ht="15.75">
      <c r="A17" s="88"/>
      <c r="B17" s="117" t="s">
        <v>27</v>
      </c>
      <c r="C17" s="118"/>
      <c r="D17" s="119"/>
      <c r="E17" s="92"/>
      <c r="F17" s="120">
        <v>0</v>
      </c>
      <c r="G17" s="121">
        <v>0</v>
      </c>
      <c r="H17" s="92"/>
      <c r="I17" s="120">
        <v>0</v>
      </c>
      <c r="J17" s="121">
        <v>0</v>
      </c>
      <c r="K17" s="92"/>
      <c r="L17" s="120">
        <v>0</v>
      </c>
      <c r="M17" s="121">
        <v>0</v>
      </c>
      <c r="N17" s="94"/>
      <c r="O17" s="122">
        <f>+F17+I17+L17</f>
        <v>0</v>
      </c>
      <c r="P17" s="123">
        <f>+G17+J17+M17</f>
        <v>0</v>
      </c>
      <c r="Q17" s="97"/>
    </row>
    <row r="18" spans="1:17" s="14" customFormat="1" ht="15.75">
      <c r="A18" s="88"/>
      <c r="B18" s="124" t="s">
        <v>28</v>
      </c>
      <c r="C18" s="111"/>
      <c r="D18" s="112"/>
      <c r="E18" s="92"/>
      <c r="F18" s="106">
        <v>632.11</v>
      </c>
      <c r="G18" s="107">
        <v>466.809</v>
      </c>
      <c r="H18" s="92"/>
      <c r="I18" s="106">
        <v>1602</v>
      </c>
      <c r="J18" s="107">
        <v>276</v>
      </c>
      <c r="K18" s="92"/>
      <c r="L18" s="106">
        <v>0</v>
      </c>
      <c r="M18" s="107">
        <v>0</v>
      </c>
      <c r="N18" s="94"/>
      <c r="O18" s="108">
        <f t="shared" si="0"/>
        <v>2234.11</v>
      </c>
      <c r="P18" s="109">
        <f t="shared" si="0"/>
        <v>742.809</v>
      </c>
      <c r="Q18" s="97"/>
    </row>
    <row r="19" spans="1:17" s="14" customFormat="1" ht="15.75">
      <c r="A19" s="88"/>
      <c r="B19" s="124" t="s">
        <v>29</v>
      </c>
      <c r="C19" s="111"/>
      <c r="D19" s="112"/>
      <c r="E19" s="92"/>
      <c r="F19" s="125">
        <v>0</v>
      </c>
      <c r="G19" s="126">
        <v>0</v>
      </c>
      <c r="H19" s="92"/>
      <c r="I19" s="125">
        <v>0</v>
      </c>
      <c r="J19" s="126">
        <v>0</v>
      </c>
      <c r="K19" s="92"/>
      <c r="L19" s="125">
        <v>0</v>
      </c>
      <c r="M19" s="126">
        <v>0</v>
      </c>
      <c r="N19" s="94"/>
      <c r="O19" s="127">
        <f t="shared" si="0"/>
        <v>0</v>
      </c>
      <c r="P19" s="128">
        <f t="shared" si="0"/>
        <v>0</v>
      </c>
      <c r="Q19" s="97"/>
    </row>
    <row r="20" spans="1:17" s="14" customFormat="1" ht="15.75">
      <c r="A20" s="88"/>
      <c r="B20" s="124" t="s">
        <v>30</v>
      </c>
      <c r="C20" s="111"/>
      <c r="D20" s="112"/>
      <c r="E20" s="92"/>
      <c r="F20" s="125">
        <v>17.749</v>
      </c>
      <c r="G20" s="126">
        <v>12.576</v>
      </c>
      <c r="H20" s="92"/>
      <c r="I20" s="125">
        <v>0</v>
      </c>
      <c r="J20" s="126">
        <v>0</v>
      </c>
      <c r="K20" s="92"/>
      <c r="L20" s="125">
        <v>0</v>
      </c>
      <c r="M20" s="126">
        <v>0</v>
      </c>
      <c r="N20" s="94"/>
      <c r="O20" s="127">
        <f t="shared" si="0"/>
        <v>17.749</v>
      </c>
      <c r="P20" s="128">
        <f t="shared" si="0"/>
        <v>12.576</v>
      </c>
      <c r="Q20" s="97"/>
    </row>
    <row r="21" spans="1:17" s="14" customFormat="1" ht="15.75">
      <c r="A21" s="88"/>
      <c r="B21" s="124" t="s">
        <v>31</v>
      </c>
      <c r="C21" s="111"/>
      <c r="D21" s="112"/>
      <c r="E21" s="92"/>
      <c r="F21" s="125">
        <v>0</v>
      </c>
      <c r="G21" s="126">
        <v>0</v>
      </c>
      <c r="H21" s="92"/>
      <c r="I21" s="125">
        <v>0</v>
      </c>
      <c r="J21" s="126">
        <v>0</v>
      </c>
      <c r="K21" s="92"/>
      <c r="L21" s="125">
        <v>0</v>
      </c>
      <c r="M21" s="126">
        <v>0</v>
      </c>
      <c r="N21" s="94"/>
      <c r="O21" s="127">
        <f t="shared" si="0"/>
        <v>0</v>
      </c>
      <c r="P21" s="128">
        <f t="shared" si="0"/>
        <v>0</v>
      </c>
      <c r="Q21" s="97"/>
    </row>
    <row r="22" spans="1:17" s="14" customFormat="1" ht="15.75">
      <c r="A22" s="88"/>
      <c r="B22" s="124" t="s">
        <v>32</v>
      </c>
      <c r="C22" s="111"/>
      <c r="D22" s="112"/>
      <c r="E22" s="92"/>
      <c r="F22" s="125">
        <v>166.218</v>
      </c>
      <c r="G22" s="126">
        <v>12612.584</v>
      </c>
      <c r="H22" s="92"/>
      <c r="I22" s="125">
        <v>0</v>
      </c>
      <c r="J22" s="126">
        <v>0</v>
      </c>
      <c r="K22" s="92"/>
      <c r="L22" s="125">
        <v>0</v>
      </c>
      <c r="M22" s="126">
        <v>0</v>
      </c>
      <c r="N22" s="94"/>
      <c r="O22" s="127">
        <f t="shared" si="0"/>
        <v>166.218</v>
      </c>
      <c r="P22" s="128">
        <f t="shared" si="0"/>
        <v>12612.584</v>
      </c>
      <c r="Q22" s="97"/>
    </row>
    <row r="23" spans="1:17" s="14" customFormat="1" ht="15.75">
      <c r="A23" s="88"/>
      <c r="B23" s="124" t="s">
        <v>33</v>
      </c>
      <c r="C23" s="111"/>
      <c r="D23" s="112"/>
      <c r="E23" s="92"/>
      <c r="F23" s="125">
        <v>0</v>
      </c>
      <c r="G23" s="126">
        <v>0</v>
      </c>
      <c r="H23" s="92"/>
      <c r="I23" s="125">
        <v>0</v>
      </c>
      <c r="J23" s="126">
        <v>0</v>
      </c>
      <c r="K23" s="92"/>
      <c r="L23" s="125">
        <v>0</v>
      </c>
      <c r="M23" s="126">
        <v>0</v>
      </c>
      <c r="N23" s="94"/>
      <c r="O23" s="127">
        <f t="shared" si="0"/>
        <v>0</v>
      </c>
      <c r="P23" s="128">
        <f t="shared" si="0"/>
        <v>0</v>
      </c>
      <c r="Q23" s="97"/>
    </row>
    <row r="24" spans="1:17" s="14" customFormat="1" ht="15.75">
      <c r="A24" s="88"/>
      <c r="B24" s="129" t="s">
        <v>34</v>
      </c>
      <c r="C24" s="130"/>
      <c r="D24" s="131"/>
      <c r="E24" s="92"/>
      <c r="F24" s="113">
        <v>454.101</v>
      </c>
      <c r="G24" s="114">
        <v>452.984</v>
      </c>
      <c r="H24" s="92"/>
      <c r="I24" s="113">
        <v>0</v>
      </c>
      <c r="J24" s="114">
        <v>0</v>
      </c>
      <c r="K24" s="92"/>
      <c r="L24" s="113">
        <v>0</v>
      </c>
      <c r="M24" s="114">
        <v>0</v>
      </c>
      <c r="N24" s="94"/>
      <c r="O24" s="115">
        <f t="shared" si="0"/>
        <v>454.101</v>
      </c>
      <c r="P24" s="116">
        <f t="shared" si="0"/>
        <v>452.984</v>
      </c>
      <c r="Q24" s="97"/>
    </row>
    <row r="25" spans="1:17" s="14" customFormat="1" ht="15.75">
      <c r="A25" s="88"/>
      <c r="B25" s="132" t="s">
        <v>35</v>
      </c>
      <c r="C25" s="133"/>
      <c r="D25" s="134"/>
      <c r="E25" s="92"/>
      <c r="F25" s="135">
        <f>+SUM(F15,F16,F18,F19,F20,F21,F22,F23,F24)</f>
        <v>1270.1779999999999</v>
      </c>
      <c r="G25" s="136">
        <f>+SUM(G15,G16,G18,G19,G20,G21,G22,G23,G24)</f>
        <v>13544.953000000001</v>
      </c>
      <c r="H25" s="92"/>
      <c r="I25" s="135">
        <f>+SUM(I15,I16,I18,I19,I20,I21,I22,I23,I24)</f>
        <v>1602</v>
      </c>
      <c r="J25" s="136">
        <f>+SUM(J15,J16,J18,J19,J20,J21,J22,J23,J24)</f>
        <v>276</v>
      </c>
      <c r="K25" s="92"/>
      <c r="L25" s="135">
        <f>+SUM(L15,L16,L18,L19,L20,L21,L22,L23,L24)</f>
        <v>0</v>
      </c>
      <c r="M25" s="136">
        <f>+SUM(M15,M16,M18,M19,M20,M21,M22,M23,M24)</f>
        <v>0</v>
      </c>
      <c r="N25" s="94"/>
      <c r="O25" s="137">
        <f>+SUM(O15,O16,O18,O19,O20,O21,O22,O23,O24)</f>
        <v>2872.178</v>
      </c>
      <c r="P25" s="138">
        <f>+SUM(P15,P16,P18,P19,P20,P21,P22,P23,P24)</f>
        <v>13820.953000000001</v>
      </c>
      <c r="Q25" s="97"/>
    </row>
    <row r="26" spans="1:17" s="14" customFormat="1" ht="15.75">
      <c r="A26" s="88"/>
      <c r="B26" s="98" t="s">
        <v>36</v>
      </c>
      <c r="C26" s="6"/>
      <c r="D26" s="99"/>
      <c r="E26" s="92"/>
      <c r="F26" s="139"/>
      <c r="G26" s="93"/>
      <c r="H26" s="92"/>
      <c r="I26" s="139"/>
      <c r="J26" s="93"/>
      <c r="K26" s="92"/>
      <c r="L26" s="139"/>
      <c r="M26" s="93"/>
      <c r="N26" s="94"/>
      <c r="O26" s="140"/>
      <c r="P26" s="96"/>
      <c r="Q26" s="97"/>
    </row>
    <row r="27" spans="1:17" s="14" customFormat="1" ht="15.75">
      <c r="A27" s="88"/>
      <c r="B27" s="103" t="s">
        <v>37</v>
      </c>
      <c r="C27" s="104"/>
      <c r="D27" s="105"/>
      <c r="E27" s="92"/>
      <c r="F27" s="106">
        <v>0</v>
      </c>
      <c r="G27" s="107">
        <v>0</v>
      </c>
      <c r="H27" s="92"/>
      <c r="I27" s="106">
        <v>0</v>
      </c>
      <c r="J27" s="107">
        <v>0</v>
      </c>
      <c r="K27" s="92"/>
      <c r="L27" s="106">
        <v>0</v>
      </c>
      <c r="M27" s="107">
        <v>0</v>
      </c>
      <c r="N27" s="94"/>
      <c r="O27" s="108">
        <f aca="true" t="shared" si="1" ref="O27:P29">+F27+I27+L27</f>
        <v>0</v>
      </c>
      <c r="P27" s="109">
        <f t="shared" si="1"/>
        <v>0</v>
      </c>
      <c r="Q27" s="97"/>
    </row>
    <row r="28" spans="1:17" s="14" customFormat="1" ht="15.75">
      <c r="A28" s="88"/>
      <c r="B28" s="124" t="s">
        <v>38</v>
      </c>
      <c r="C28" s="111"/>
      <c r="D28" s="112"/>
      <c r="E28" s="92"/>
      <c r="F28" s="125">
        <v>0</v>
      </c>
      <c r="G28" s="126">
        <v>0</v>
      </c>
      <c r="H28" s="92"/>
      <c r="I28" s="125">
        <v>0</v>
      </c>
      <c r="J28" s="126">
        <v>0</v>
      </c>
      <c r="K28" s="92"/>
      <c r="L28" s="125">
        <v>0</v>
      </c>
      <c r="M28" s="126">
        <v>0</v>
      </c>
      <c r="N28" s="94"/>
      <c r="O28" s="127">
        <f t="shared" si="1"/>
        <v>0</v>
      </c>
      <c r="P28" s="128">
        <f t="shared" si="1"/>
        <v>0</v>
      </c>
      <c r="Q28" s="97"/>
    </row>
    <row r="29" spans="1:17" s="14" customFormat="1" ht="15.75">
      <c r="A29" s="88"/>
      <c r="B29" s="141" t="s">
        <v>39</v>
      </c>
      <c r="C29" s="130"/>
      <c r="D29" s="131"/>
      <c r="E29" s="92"/>
      <c r="F29" s="113">
        <v>0</v>
      </c>
      <c r="G29" s="114">
        <v>0</v>
      </c>
      <c r="H29" s="92"/>
      <c r="I29" s="113">
        <v>0</v>
      </c>
      <c r="J29" s="114">
        <v>0</v>
      </c>
      <c r="K29" s="92"/>
      <c r="L29" s="113">
        <v>0</v>
      </c>
      <c r="M29" s="114">
        <v>0</v>
      </c>
      <c r="N29" s="94"/>
      <c r="O29" s="115">
        <f t="shared" si="1"/>
        <v>0</v>
      </c>
      <c r="P29" s="116">
        <f t="shared" si="1"/>
        <v>0</v>
      </c>
      <c r="Q29" s="97"/>
    </row>
    <row r="30" spans="1:17" s="14" customFormat="1" ht="15.75">
      <c r="A30" s="88"/>
      <c r="B30" s="132" t="s">
        <v>40</v>
      </c>
      <c r="C30" s="133"/>
      <c r="D30" s="134"/>
      <c r="E30" s="92"/>
      <c r="F30" s="135">
        <f>+SUM(F27:F29)</f>
        <v>0</v>
      </c>
      <c r="G30" s="136">
        <f>+SUM(G27:G29)</f>
        <v>0</v>
      </c>
      <c r="H30" s="92"/>
      <c r="I30" s="135">
        <f>+SUM(I27:I29)</f>
        <v>0</v>
      </c>
      <c r="J30" s="136">
        <f>+SUM(J27:J29)</f>
        <v>0</v>
      </c>
      <c r="K30" s="92"/>
      <c r="L30" s="135">
        <f>+SUM(L27:L29)</f>
        <v>0</v>
      </c>
      <c r="M30" s="136">
        <f>+SUM(M27:M29)</f>
        <v>0</v>
      </c>
      <c r="N30" s="94"/>
      <c r="O30" s="137">
        <f>+SUM(O27:O29)</f>
        <v>0</v>
      </c>
      <c r="P30" s="138">
        <f>+SUM(P27:P29)</f>
        <v>0</v>
      </c>
      <c r="Q30" s="97"/>
    </row>
    <row r="31" spans="1:17" s="14" customFormat="1" ht="6" customHeight="1">
      <c r="A31" s="88"/>
      <c r="B31" s="142"/>
      <c r="C31" s="143"/>
      <c r="D31" s="144"/>
      <c r="E31" s="92"/>
      <c r="F31" s="145"/>
      <c r="G31" s="100"/>
      <c r="H31" s="92"/>
      <c r="I31" s="145"/>
      <c r="J31" s="100"/>
      <c r="K31" s="92"/>
      <c r="L31" s="145"/>
      <c r="M31" s="100"/>
      <c r="N31" s="94"/>
      <c r="O31" s="146"/>
      <c r="P31" s="102"/>
      <c r="Q31" s="97"/>
    </row>
    <row r="32" spans="1:17" s="14" customFormat="1" ht="15.75" customHeight="1" hidden="1">
      <c r="A32" s="88"/>
      <c r="B32" s="147" t="s">
        <v>41</v>
      </c>
      <c r="C32" s="148"/>
      <c r="D32" s="149"/>
      <c r="E32" s="92"/>
      <c r="F32" s="150"/>
      <c r="G32" s="151"/>
      <c r="H32" s="92"/>
      <c r="I32" s="150"/>
      <c r="J32" s="151"/>
      <c r="K32" s="92"/>
      <c r="L32" s="150"/>
      <c r="M32" s="151"/>
      <c r="N32" s="94"/>
      <c r="O32" s="152"/>
      <c r="P32" s="153"/>
      <c r="Q32" s="97"/>
    </row>
    <row r="33" spans="1:17" s="14" customFormat="1" ht="15.75" customHeight="1" hidden="1">
      <c r="A33" s="88"/>
      <c r="B33" s="154" t="s">
        <v>42</v>
      </c>
      <c r="C33" s="155"/>
      <c r="D33" s="156"/>
      <c r="E33" s="92"/>
      <c r="F33" s="157"/>
      <c r="G33" s="158"/>
      <c r="H33" s="92"/>
      <c r="I33" s="157"/>
      <c r="J33" s="158"/>
      <c r="K33" s="92"/>
      <c r="L33" s="157"/>
      <c r="M33" s="158"/>
      <c r="N33" s="94"/>
      <c r="O33" s="159"/>
      <c r="P33" s="160"/>
      <c r="Q33" s="97"/>
    </row>
    <row r="34" spans="1:17" s="14" customFormat="1" ht="15.75" customHeight="1" hidden="1">
      <c r="A34" s="88"/>
      <c r="B34" s="161" t="s">
        <v>43</v>
      </c>
      <c r="C34" s="155"/>
      <c r="D34" s="156"/>
      <c r="E34" s="92"/>
      <c r="F34" s="162"/>
      <c r="G34" s="163"/>
      <c r="H34" s="92"/>
      <c r="I34" s="162"/>
      <c r="J34" s="163"/>
      <c r="K34" s="92"/>
      <c r="L34" s="162"/>
      <c r="M34" s="163"/>
      <c r="N34" s="94"/>
      <c r="O34" s="164"/>
      <c r="P34" s="165"/>
      <c r="Q34" s="97"/>
    </row>
    <row r="35" spans="1:17" s="14" customFormat="1" ht="15.75" customHeight="1" hidden="1">
      <c r="A35" s="88"/>
      <c r="B35" s="161" t="s">
        <v>44</v>
      </c>
      <c r="C35" s="155"/>
      <c r="D35" s="156"/>
      <c r="E35" s="92"/>
      <c r="F35" s="162"/>
      <c r="G35" s="163"/>
      <c r="H35" s="92"/>
      <c r="I35" s="162"/>
      <c r="J35" s="163"/>
      <c r="K35" s="92"/>
      <c r="L35" s="162"/>
      <c r="M35" s="163"/>
      <c r="N35" s="94"/>
      <c r="O35" s="164"/>
      <c r="P35" s="165"/>
      <c r="Q35" s="97"/>
    </row>
    <row r="36" spans="1:17" s="14" customFormat="1" ht="15.75" customHeight="1" hidden="1">
      <c r="A36" s="88"/>
      <c r="B36" s="166" t="s">
        <v>45</v>
      </c>
      <c r="C36" s="155"/>
      <c r="D36" s="156"/>
      <c r="E36" s="92"/>
      <c r="F36" s="167"/>
      <c r="G36" s="168"/>
      <c r="H36" s="92"/>
      <c r="I36" s="167"/>
      <c r="J36" s="168"/>
      <c r="K36" s="92"/>
      <c r="L36" s="167"/>
      <c r="M36" s="168"/>
      <c r="N36" s="94"/>
      <c r="O36" s="169"/>
      <c r="P36" s="170"/>
      <c r="Q36" s="97"/>
    </row>
    <row r="37" spans="1:17" s="14" customFormat="1" ht="15.75">
      <c r="A37" s="88"/>
      <c r="B37" s="171" t="s">
        <v>46</v>
      </c>
      <c r="C37" s="133"/>
      <c r="D37" s="134"/>
      <c r="E37" s="92"/>
      <c r="F37" s="135">
        <v>-865.487</v>
      </c>
      <c r="G37" s="136">
        <v>-755.564</v>
      </c>
      <c r="H37" s="92"/>
      <c r="I37" s="135">
        <v>-7075</v>
      </c>
      <c r="J37" s="136">
        <v>-6478</v>
      </c>
      <c r="K37" s="92"/>
      <c r="L37" s="135">
        <v>0</v>
      </c>
      <c r="M37" s="136">
        <v>0</v>
      </c>
      <c r="N37" s="94"/>
      <c r="O37" s="137">
        <f aca="true" t="shared" si="2" ref="O37:P40">+F37+I37+L37</f>
        <v>-7940.487</v>
      </c>
      <c r="P37" s="138">
        <f t="shared" si="2"/>
        <v>-7233.564</v>
      </c>
      <c r="Q37" s="97"/>
    </row>
    <row r="38" spans="1:17" s="14" customFormat="1" ht="15.75">
      <c r="A38" s="88"/>
      <c r="B38" s="172" t="s">
        <v>47</v>
      </c>
      <c r="C38" s="173"/>
      <c r="D38" s="174"/>
      <c r="E38" s="92"/>
      <c r="F38" s="175">
        <v>-3.086</v>
      </c>
      <c r="G38" s="176">
        <v>-2.224</v>
      </c>
      <c r="H38" s="92"/>
      <c r="I38" s="175">
        <v>0</v>
      </c>
      <c r="J38" s="176">
        <v>0</v>
      </c>
      <c r="K38" s="92"/>
      <c r="L38" s="175">
        <v>0</v>
      </c>
      <c r="M38" s="176">
        <v>0</v>
      </c>
      <c r="N38" s="94"/>
      <c r="O38" s="177">
        <f t="shared" si="2"/>
        <v>-3.086</v>
      </c>
      <c r="P38" s="178">
        <f t="shared" si="2"/>
        <v>-2.224</v>
      </c>
      <c r="Q38" s="97"/>
    </row>
    <row r="39" spans="1:17" s="14" customFormat="1" ht="15.75">
      <c r="A39" s="88"/>
      <c r="B39" s="179" t="s">
        <v>48</v>
      </c>
      <c r="C39" s="180"/>
      <c r="D39" s="181"/>
      <c r="E39" s="92"/>
      <c r="F39" s="182">
        <v>-222.513</v>
      </c>
      <c r="G39" s="183">
        <v>-248.269</v>
      </c>
      <c r="H39" s="92"/>
      <c r="I39" s="182">
        <v>0</v>
      </c>
      <c r="J39" s="183">
        <v>0</v>
      </c>
      <c r="K39" s="92"/>
      <c r="L39" s="182">
        <v>0</v>
      </c>
      <c r="M39" s="183">
        <v>0</v>
      </c>
      <c r="N39" s="94"/>
      <c r="O39" s="184">
        <f t="shared" si="2"/>
        <v>-222.513</v>
      </c>
      <c r="P39" s="185">
        <f t="shared" si="2"/>
        <v>-248.269</v>
      </c>
      <c r="Q39" s="97"/>
    </row>
    <row r="40" spans="1:17" s="14" customFormat="1" ht="15.75">
      <c r="A40" s="88"/>
      <c r="B40" s="186" t="s">
        <v>49</v>
      </c>
      <c r="C40" s="187"/>
      <c r="D40" s="188"/>
      <c r="E40" s="92"/>
      <c r="F40" s="189">
        <v>0</v>
      </c>
      <c r="G40" s="190">
        <v>0</v>
      </c>
      <c r="H40" s="92"/>
      <c r="I40" s="189">
        <v>0</v>
      </c>
      <c r="J40" s="190">
        <v>0</v>
      </c>
      <c r="K40" s="92"/>
      <c r="L40" s="189">
        <v>0</v>
      </c>
      <c r="M40" s="190">
        <v>0</v>
      </c>
      <c r="N40" s="94"/>
      <c r="O40" s="191">
        <f t="shared" si="2"/>
        <v>0</v>
      </c>
      <c r="P40" s="192">
        <f t="shared" si="2"/>
        <v>0</v>
      </c>
      <c r="Q40" s="97"/>
    </row>
    <row r="41" spans="1:17" s="14" customFormat="1" ht="6" customHeight="1">
      <c r="A41" s="88"/>
      <c r="B41" s="193"/>
      <c r="C41" s="194"/>
      <c r="D41" s="195"/>
      <c r="E41" s="92"/>
      <c r="F41" s="145"/>
      <c r="G41" s="100"/>
      <c r="H41" s="92"/>
      <c r="I41" s="145"/>
      <c r="J41" s="100"/>
      <c r="K41" s="92"/>
      <c r="L41" s="145"/>
      <c r="M41" s="100"/>
      <c r="N41" s="94"/>
      <c r="O41" s="146"/>
      <c r="P41" s="102"/>
      <c r="Q41" s="97"/>
    </row>
    <row r="42" spans="1:17" s="14" customFormat="1" ht="15.75">
      <c r="A42" s="88"/>
      <c r="B42" s="132" t="s">
        <v>50</v>
      </c>
      <c r="C42" s="133"/>
      <c r="D42" s="134"/>
      <c r="E42" s="92"/>
      <c r="F42" s="135">
        <v>20.026</v>
      </c>
      <c r="G42" s="136">
        <v>47.448</v>
      </c>
      <c r="H42" s="92"/>
      <c r="I42" s="135">
        <v>0</v>
      </c>
      <c r="J42" s="136">
        <v>0</v>
      </c>
      <c r="K42" s="92"/>
      <c r="L42" s="135">
        <v>0</v>
      </c>
      <c r="M42" s="136">
        <v>0</v>
      </c>
      <c r="N42" s="94"/>
      <c r="O42" s="137">
        <f>+F42+I42+L42</f>
        <v>20.026</v>
      </c>
      <c r="P42" s="138">
        <f>+G42+J42+M42</f>
        <v>47.448</v>
      </c>
      <c r="Q42" s="97"/>
    </row>
    <row r="43" spans="1:17" s="14" customFormat="1" ht="15.75">
      <c r="A43" s="88"/>
      <c r="B43" s="98" t="s">
        <v>51</v>
      </c>
      <c r="C43" s="6"/>
      <c r="D43" s="99"/>
      <c r="E43" s="92"/>
      <c r="F43" s="139">
        <v>0</v>
      </c>
      <c r="G43" s="93">
        <v>0</v>
      </c>
      <c r="H43" s="92"/>
      <c r="I43" s="139">
        <v>0</v>
      </c>
      <c r="J43" s="93">
        <v>0</v>
      </c>
      <c r="K43" s="92"/>
      <c r="L43" s="139">
        <v>0</v>
      </c>
      <c r="M43" s="93">
        <v>0</v>
      </c>
      <c r="N43" s="94"/>
      <c r="O43" s="140"/>
      <c r="P43" s="96"/>
      <c r="Q43" s="97"/>
    </row>
    <row r="44" spans="1:17" s="14" customFormat="1" ht="15.75">
      <c r="A44" s="88"/>
      <c r="B44" s="103" t="s">
        <v>52</v>
      </c>
      <c r="C44" s="104"/>
      <c r="D44" s="105"/>
      <c r="E44" s="92"/>
      <c r="F44" s="106">
        <v>0</v>
      </c>
      <c r="G44" s="107">
        <v>0</v>
      </c>
      <c r="H44" s="92"/>
      <c r="I44" s="106">
        <v>467088</v>
      </c>
      <c r="J44" s="107">
        <v>414749</v>
      </c>
      <c r="K44" s="92"/>
      <c r="L44" s="106">
        <v>0</v>
      </c>
      <c r="M44" s="107">
        <v>0</v>
      </c>
      <c r="N44" s="94"/>
      <c r="O44" s="108">
        <f aca="true" t="shared" si="3" ref="O44:P47">+F44+I44+L44</f>
        <v>467088</v>
      </c>
      <c r="P44" s="109">
        <f t="shared" si="3"/>
        <v>414749</v>
      </c>
      <c r="Q44" s="97"/>
    </row>
    <row r="45" spans="1:17" s="14" customFormat="1" ht="15.75">
      <c r="A45" s="88"/>
      <c r="B45" s="124" t="s">
        <v>53</v>
      </c>
      <c r="C45" s="111"/>
      <c r="D45" s="112"/>
      <c r="E45" s="92"/>
      <c r="F45" s="125">
        <v>0</v>
      </c>
      <c r="G45" s="126">
        <v>0</v>
      </c>
      <c r="H45" s="92"/>
      <c r="I45" s="125">
        <v>0</v>
      </c>
      <c r="J45" s="126">
        <v>0</v>
      </c>
      <c r="K45" s="92"/>
      <c r="L45" s="125">
        <v>0</v>
      </c>
      <c r="M45" s="126">
        <v>0</v>
      </c>
      <c r="N45" s="94"/>
      <c r="O45" s="127">
        <f t="shared" si="3"/>
        <v>0</v>
      </c>
      <c r="P45" s="128">
        <f t="shared" si="3"/>
        <v>0</v>
      </c>
      <c r="Q45" s="97"/>
    </row>
    <row r="46" spans="1:17" s="14" customFormat="1" ht="15.75">
      <c r="A46" s="88"/>
      <c r="B46" s="196" t="s">
        <v>54</v>
      </c>
      <c r="C46" s="111"/>
      <c r="D46" s="112"/>
      <c r="E46" s="92"/>
      <c r="F46" s="125">
        <v>0</v>
      </c>
      <c r="G46" s="126">
        <v>0</v>
      </c>
      <c r="H46" s="92"/>
      <c r="I46" s="125">
        <v>0</v>
      </c>
      <c r="J46" s="126">
        <v>0</v>
      </c>
      <c r="K46" s="92"/>
      <c r="L46" s="125">
        <v>0</v>
      </c>
      <c r="M46" s="126">
        <v>0</v>
      </c>
      <c r="N46" s="94"/>
      <c r="O46" s="127">
        <f t="shared" si="3"/>
        <v>0</v>
      </c>
      <c r="P46" s="128">
        <f t="shared" si="3"/>
        <v>0</v>
      </c>
      <c r="Q46" s="97"/>
    </row>
    <row r="47" spans="1:17" s="14" customFormat="1" ht="15.75">
      <c r="A47" s="88"/>
      <c r="B47" s="129" t="s">
        <v>55</v>
      </c>
      <c r="C47" s="130"/>
      <c r="D47" s="131"/>
      <c r="E47" s="92"/>
      <c r="F47" s="113">
        <v>0</v>
      </c>
      <c r="G47" s="114">
        <v>0</v>
      </c>
      <c r="H47" s="92"/>
      <c r="I47" s="113">
        <v>0</v>
      </c>
      <c r="J47" s="114">
        <v>0</v>
      </c>
      <c r="K47" s="92"/>
      <c r="L47" s="113">
        <v>0</v>
      </c>
      <c r="M47" s="114">
        <v>0</v>
      </c>
      <c r="N47" s="94"/>
      <c r="O47" s="115">
        <f t="shared" si="3"/>
        <v>0</v>
      </c>
      <c r="P47" s="116">
        <f t="shared" si="3"/>
        <v>0</v>
      </c>
      <c r="Q47" s="97"/>
    </row>
    <row r="48" spans="1:17" s="14" customFormat="1" ht="15.75">
      <c r="A48" s="88"/>
      <c r="B48" s="132" t="s">
        <v>56</v>
      </c>
      <c r="C48" s="133"/>
      <c r="D48" s="134"/>
      <c r="E48" s="92"/>
      <c r="F48" s="135">
        <f>+SUM(F44:F47)</f>
        <v>0</v>
      </c>
      <c r="G48" s="136">
        <f>+SUM(G44:G47)</f>
        <v>0</v>
      </c>
      <c r="H48" s="92"/>
      <c r="I48" s="135">
        <f>+SUM(I44:I47)</f>
        <v>467088</v>
      </c>
      <c r="J48" s="136">
        <f>+SUM(J44:J47)</f>
        <v>414749</v>
      </c>
      <c r="K48" s="92"/>
      <c r="L48" s="135">
        <f>+SUM(L44:L47)</f>
        <v>0</v>
      </c>
      <c r="M48" s="136">
        <f>+SUM(M44:M47)</f>
        <v>0</v>
      </c>
      <c r="N48" s="94"/>
      <c r="O48" s="137">
        <f>+SUM(O44:O47)</f>
        <v>467088</v>
      </c>
      <c r="P48" s="138">
        <f>+SUM(P44:P47)</f>
        <v>414749</v>
      </c>
      <c r="Q48" s="97"/>
    </row>
    <row r="49" spans="1:17" s="14" customFormat="1" ht="6" customHeight="1">
      <c r="A49" s="197"/>
      <c r="B49" s="198"/>
      <c r="C49" s="143"/>
      <c r="D49" s="144"/>
      <c r="E49" s="199"/>
      <c r="F49" s="106"/>
      <c r="G49" s="107"/>
      <c r="H49" s="199"/>
      <c r="I49" s="106"/>
      <c r="J49" s="107"/>
      <c r="K49" s="199"/>
      <c r="L49" s="106"/>
      <c r="M49" s="107"/>
      <c r="N49" s="200"/>
      <c r="O49" s="108"/>
      <c r="P49" s="109"/>
      <c r="Q49" s="201"/>
    </row>
    <row r="50" spans="1:17" s="14" customFormat="1" ht="16.5" thickBot="1">
      <c r="A50" s="88"/>
      <c r="B50" s="202" t="s">
        <v>57</v>
      </c>
      <c r="C50" s="203"/>
      <c r="D50" s="204"/>
      <c r="E50" s="92"/>
      <c r="F50" s="205">
        <f>+F25+F30+F37+F42+F48</f>
        <v>424.7169999999999</v>
      </c>
      <c r="G50" s="206">
        <f>+G25+G30+G37+G42+G48</f>
        <v>12836.837000000001</v>
      </c>
      <c r="H50" s="92"/>
      <c r="I50" s="205">
        <f>+I25+I30+I37+I42+I48</f>
        <v>461615</v>
      </c>
      <c r="J50" s="206">
        <f>+J25+J30+J37+J42+J48</f>
        <v>408547</v>
      </c>
      <c r="K50" s="92"/>
      <c r="L50" s="205">
        <f>+L25+L30+L37+L42+L48</f>
        <v>0</v>
      </c>
      <c r="M50" s="206">
        <f>+M25+M30+M37+M42+M48</f>
        <v>0</v>
      </c>
      <c r="N50" s="94"/>
      <c r="O50" s="207">
        <f>+O25+O30+O37+O42+O48</f>
        <v>462039.717</v>
      </c>
      <c r="P50" s="208">
        <f>+P25+P30+P37+P42+P48</f>
        <v>421383.837</v>
      </c>
      <c r="Q50" s="209"/>
    </row>
    <row r="51" spans="1:17" s="14" customFormat="1" ht="15.75">
      <c r="A51" s="88"/>
      <c r="B51" s="89" t="s">
        <v>58</v>
      </c>
      <c r="C51" s="90"/>
      <c r="D51" s="91"/>
      <c r="E51" s="92"/>
      <c r="F51" s="145"/>
      <c r="G51" s="100"/>
      <c r="H51" s="92"/>
      <c r="I51" s="145"/>
      <c r="J51" s="100"/>
      <c r="K51" s="92"/>
      <c r="L51" s="145"/>
      <c r="M51" s="100"/>
      <c r="N51" s="94"/>
      <c r="O51" s="146"/>
      <c r="P51" s="102"/>
      <c r="Q51" s="97"/>
    </row>
    <row r="52" spans="1:17" s="14" customFormat="1" ht="15.75">
      <c r="A52" s="88"/>
      <c r="B52" s="98" t="s">
        <v>59</v>
      </c>
      <c r="C52" s="6"/>
      <c r="D52" s="99"/>
      <c r="E52" s="92"/>
      <c r="F52" s="145"/>
      <c r="G52" s="100"/>
      <c r="H52" s="92"/>
      <c r="I52" s="145"/>
      <c r="J52" s="100"/>
      <c r="K52" s="92"/>
      <c r="L52" s="145"/>
      <c r="M52" s="100"/>
      <c r="N52" s="94"/>
      <c r="O52" s="146"/>
      <c r="P52" s="102"/>
      <c r="Q52" s="97"/>
    </row>
    <row r="53" spans="1:17" s="14" customFormat="1" ht="15.75">
      <c r="A53" s="88"/>
      <c r="B53" s="103" t="s">
        <v>60</v>
      </c>
      <c r="C53" s="104"/>
      <c r="D53" s="105"/>
      <c r="E53" s="92"/>
      <c r="F53" s="145">
        <v>15001.622</v>
      </c>
      <c r="G53" s="100">
        <v>14301.398</v>
      </c>
      <c r="H53" s="92"/>
      <c r="I53" s="145">
        <v>28.579</v>
      </c>
      <c r="J53" s="100">
        <v>488.123</v>
      </c>
      <c r="K53" s="92"/>
      <c r="L53" s="145">
        <v>0</v>
      </c>
      <c r="M53" s="100">
        <v>0</v>
      </c>
      <c r="N53" s="94"/>
      <c r="O53" s="108">
        <f aca="true" t="shared" si="4" ref="O53:P57">+F53+I53+L53</f>
        <v>15030.201</v>
      </c>
      <c r="P53" s="102">
        <f t="shared" si="4"/>
        <v>14789.520999999999</v>
      </c>
      <c r="Q53" s="97"/>
    </row>
    <row r="54" spans="1:17" s="14" customFormat="1" ht="15.75">
      <c r="A54" s="88"/>
      <c r="B54" s="124" t="s">
        <v>61</v>
      </c>
      <c r="C54" s="111"/>
      <c r="D54" s="112"/>
      <c r="E54" s="92"/>
      <c r="F54" s="113">
        <v>213.806</v>
      </c>
      <c r="G54" s="114">
        <v>212.795</v>
      </c>
      <c r="H54" s="92"/>
      <c r="I54" s="113">
        <v>0</v>
      </c>
      <c r="J54" s="114">
        <v>0</v>
      </c>
      <c r="K54" s="92"/>
      <c r="L54" s="113">
        <v>0</v>
      </c>
      <c r="M54" s="114">
        <v>0</v>
      </c>
      <c r="N54" s="94"/>
      <c r="O54" s="115">
        <f t="shared" si="4"/>
        <v>213.806</v>
      </c>
      <c r="P54" s="116">
        <f t="shared" si="4"/>
        <v>212.795</v>
      </c>
      <c r="Q54" s="97"/>
    </row>
    <row r="55" spans="1:17" s="14" customFormat="1" ht="15.75">
      <c r="A55" s="88"/>
      <c r="B55" s="124" t="s">
        <v>62</v>
      </c>
      <c r="C55" s="111"/>
      <c r="D55" s="112"/>
      <c r="E55" s="92"/>
      <c r="F55" s="113">
        <v>634.915</v>
      </c>
      <c r="G55" s="114">
        <v>454.678</v>
      </c>
      <c r="H55" s="92"/>
      <c r="I55" s="113">
        <v>0</v>
      </c>
      <c r="J55" s="114">
        <v>0</v>
      </c>
      <c r="K55" s="92"/>
      <c r="L55" s="113">
        <v>0</v>
      </c>
      <c r="M55" s="114">
        <v>0</v>
      </c>
      <c r="N55" s="94"/>
      <c r="O55" s="115">
        <f t="shared" si="4"/>
        <v>634.915</v>
      </c>
      <c r="P55" s="116">
        <f t="shared" si="4"/>
        <v>454.678</v>
      </c>
      <c r="Q55" s="97"/>
    </row>
    <row r="56" spans="1:17" s="14" customFormat="1" ht="15.75">
      <c r="A56" s="88"/>
      <c r="B56" s="124" t="s">
        <v>63</v>
      </c>
      <c r="C56" s="111"/>
      <c r="D56" s="112"/>
      <c r="E56" s="92"/>
      <c r="F56" s="113">
        <v>35099.826</v>
      </c>
      <c r="G56" s="114">
        <v>30790.111</v>
      </c>
      <c r="H56" s="92"/>
      <c r="I56" s="113">
        <v>9917.044</v>
      </c>
      <c r="J56" s="114">
        <v>6634.896</v>
      </c>
      <c r="K56" s="92"/>
      <c r="L56" s="113">
        <v>0</v>
      </c>
      <c r="M56" s="114">
        <v>0</v>
      </c>
      <c r="N56" s="94"/>
      <c r="O56" s="115">
        <f t="shared" si="4"/>
        <v>45016.87</v>
      </c>
      <c r="P56" s="116">
        <f t="shared" si="4"/>
        <v>37425.007</v>
      </c>
      <c r="Q56" s="97"/>
    </row>
    <row r="57" spans="1:17" s="14" customFormat="1" ht="15.75">
      <c r="A57" s="88"/>
      <c r="B57" s="129" t="s">
        <v>64</v>
      </c>
      <c r="C57" s="130"/>
      <c r="D57" s="131"/>
      <c r="E57" s="92"/>
      <c r="F57" s="113">
        <v>10888.502</v>
      </c>
      <c r="G57" s="114">
        <v>9682.719</v>
      </c>
      <c r="H57" s="92"/>
      <c r="I57" s="113">
        <v>2390.659</v>
      </c>
      <c r="J57" s="114">
        <v>1706.462</v>
      </c>
      <c r="K57" s="92"/>
      <c r="L57" s="113">
        <v>0</v>
      </c>
      <c r="M57" s="114">
        <v>0</v>
      </c>
      <c r="N57" s="94"/>
      <c r="O57" s="115">
        <f t="shared" si="4"/>
        <v>13279.161</v>
      </c>
      <c r="P57" s="116">
        <f t="shared" si="4"/>
        <v>11389.180999999999</v>
      </c>
      <c r="Q57" s="97"/>
    </row>
    <row r="58" spans="1:17" s="14" customFormat="1" ht="15.75">
      <c r="A58" s="88"/>
      <c r="B58" s="210" t="s">
        <v>65</v>
      </c>
      <c r="C58" s="211"/>
      <c r="D58" s="212"/>
      <c r="E58" s="92"/>
      <c r="F58" s="213">
        <f>+SUM(F53:F57)</f>
        <v>61838.671</v>
      </c>
      <c r="G58" s="214">
        <f>+SUM(G53:G57)</f>
        <v>55441.701</v>
      </c>
      <c r="H58" s="92"/>
      <c r="I58" s="213">
        <f>+SUM(I53:I57)</f>
        <v>12336.282</v>
      </c>
      <c r="J58" s="214">
        <f>+SUM(J53:J57)</f>
        <v>8829.481</v>
      </c>
      <c r="K58" s="92"/>
      <c r="L58" s="213">
        <f>+SUM(L53:L57)</f>
        <v>0</v>
      </c>
      <c r="M58" s="214">
        <f>+SUM(M53:M57)</f>
        <v>0</v>
      </c>
      <c r="N58" s="94"/>
      <c r="O58" s="215">
        <f>+SUM(O53:O57)</f>
        <v>74174.95300000001</v>
      </c>
      <c r="P58" s="216">
        <f>+SUM(P53:P57)</f>
        <v>64271.18199999999</v>
      </c>
      <c r="Q58" s="97"/>
    </row>
    <row r="59" spans="1:17" s="14" customFormat="1" ht="15.75">
      <c r="A59" s="88"/>
      <c r="B59" s="98" t="s">
        <v>66</v>
      </c>
      <c r="C59" s="6"/>
      <c r="D59" s="99"/>
      <c r="E59" s="92"/>
      <c r="F59" s="145"/>
      <c r="G59" s="100"/>
      <c r="H59" s="92"/>
      <c r="I59" s="145"/>
      <c r="J59" s="100"/>
      <c r="K59" s="92"/>
      <c r="L59" s="145"/>
      <c r="M59" s="100"/>
      <c r="N59" s="94"/>
      <c r="O59" s="146"/>
      <c r="P59" s="102"/>
      <c r="Q59" s="97"/>
    </row>
    <row r="60" spans="1:17" s="14" customFormat="1" ht="15.75">
      <c r="A60" s="88"/>
      <c r="B60" s="103" t="s">
        <v>67</v>
      </c>
      <c r="C60" s="104"/>
      <c r="D60" s="105"/>
      <c r="E60" s="92"/>
      <c r="F60" s="145">
        <v>0.6</v>
      </c>
      <c r="G60" s="100">
        <v>0</v>
      </c>
      <c r="H60" s="92"/>
      <c r="I60" s="145">
        <v>0</v>
      </c>
      <c r="J60" s="100">
        <v>0</v>
      </c>
      <c r="K60" s="92"/>
      <c r="L60" s="145">
        <v>0</v>
      </c>
      <c r="M60" s="100">
        <v>0</v>
      </c>
      <c r="N60" s="94"/>
      <c r="O60" s="146">
        <f aca="true" t="shared" si="5" ref="O60:P64">+F60+I60+L60</f>
        <v>0.6</v>
      </c>
      <c r="P60" s="102">
        <f t="shared" si="5"/>
        <v>0</v>
      </c>
      <c r="Q60" s="97"/>
    </row>
    <row r="61" spans="1:17" s="14" customFormat="1" ht="15.75">
      <c r="A61" s="88"/>
      <c r="B61" s="124" t="s">
        <v>68</v>
      </c>
      <c r="C61" s="111"/>
      <c r="D61" s="112"/>
      <c r="E61" s="92"/>
      <c r="F61" s="113">
        <v>2797.274</v>
      </c>
      <c r="G61" s="114">
        <v>2191.615</v>
      </c>
      <c r="H61" s="92"/>
      <c r="I61" s="113">
        <v>140.299</v>
      </c>
      <c r="J61" s="114">
        <v>167.772</v>
      </c>
      <c r="K61" s="92"/>
      <c r="L61" s="113">
        <v>0</v>
      </c>
      <c r="M61" s="114">
        <v>0</v>
      </c>
      <c r="N61" s="94"/>
      <c r="O61" s="115">
        <f t="shared" si="5"/>
        <v>2937.573</v>
      </c>
      <c r="P61" s="116">
        <f t="shared" si="5"/>
        <v>2359.3869999999997</v>
      </c>
      <c r="Q61" s="97"/>
    </row>
    <row r="62" spans="1:17" s="14" customFormat="1" ht="15.75">
      <c r="A62" s="88"/>
      <c r="B62" s="124" t="s">
        <v>69</v>
      </c>
      <c r="C62" s="111"/>
      <c r="D62" s="112"/>
      <c r="E62" s="92"/>
      <c r="F62" s="113">
        <v>2182.823</v>
      </c>
      <c r="G62" s="114">
        <v>339.852</v>
      </c>
      <c r="H62" s="92"/>
      <c r="I62" s="113">
        <v>17.19</v>
      </c>
      <c r="J62" s="114">
        <v>28.68</v>
      </c>
      <c r="K62" s="92"/>
      <c r="L62" s="113">
        <v>0</v>
      </c>
      <c r="M62" s="114">
        <v>0</v>
      </c>
      <c r="N62" s="94"/>
      <c r="O62" s="115">
        <f t="shared" si="5"/>
        <v>2200.013</v>
      </c>
      <c r="P62" s="116">
        <f t="shared" si="5"/>
        <v>368.532</v>
      </c>
      <c r="Q62" s="97"/>
    </row>
    <row r="63" spans="1:17" s="14" customFormat="1" ht="15.75">
      <c r="A63" s="88"/>
      <c r="B63" s="129" t="s">
        <v>70</v>
      </c>
      <c r="C63" s="130"/>
      <c r="D63" s="131"/>
      <c r="E63" s="92"/>
      <c r="F63" s="217">
        <v>0</v>
      </c>
      <c r="G63" s="218">
        <v>0</v>
      </c>
      <c r="H63" s="92"/>
      <c r="I63" s="217">
        <v>0</v>
      </c>
      <c r="J63" s="218">
        <v>0</v>
      </c>
      <c r="K63" s="92"/>
      <c r="L63" s="217">
        <v>0</v>
      </c>
      <c r="M63" s="218">
        <v>0</v>
      </c>
      <c r="N63" s="94"/>
      <c r="O63" s="219">
        <f t="shared" si="5"/>
        <v>0</v>
      </c>
      <c r="P63" s="220">
        <f t="shared" si="5"/>
        <v>0</v>
      </c>
      <c r="Q63" s="97"/>
    </row>
    <row r="64" spans="1:17" s="14" customFormat="1" ht="15.75">
      <c r="A64" s="88"/>
      <c r="B64" s="117" t="s">
        <v>71</v>
      </c>
      <c r="C64" s="221"/>
      <c r="D64" s="222"/>
      <c r="E64" s="92"/>
      <c r="F64" s="223">
        <v>0</v>
      </c>
      <c r="G64" s="224">
        <v>0</v>
      </c>
      <c r="H64" s="92"/>
      <c r="I64" s="223">
        <v>0</v>
      </c>
      <c r="J64" s="224">
        <v>0</v>
      </c>
      <c r="K64" s="92"/>
      <c r="L64" s="223">
        <v>0</v>
      </c>
      <c r="M64" s="224">
        <v>0</v>
      </c>
      <c r="N64" s="94"/>
      <c r="O64" s="225">
        <f t="shared" si="5"/>
        <v>0</v>
      </c>
      <c r="P64" s="226">
        <f t="shared" si="5"/>
        <v>0</v>
      </c>
      <c r="Q64" s="97"/>
    </row>
    <row r="65" spans="1:17" s="14" customFormat="1" ht="15.75">
      <c r="A65" s="88"/>
      <c r="B65" s="210" t="s">
        <v>72</v>
      </c>
      <c r="C65" s="211"/>
      <c r="D65" s="212"/>
      <c r="E65" s="92"/>
      <c r="F65" s="213">
        <f>+SUM(F60:F63)</f>
        <v>4980.697</v>
      </c>
      <c r="G65" s="214">
        <f>+SUM(G60:G63)</f>
        <v>2531.4669999999996</v>
      </c>
      <c r="H65" s="92"/>
      <c r="I65" s="213">
        <f>+SUM(I60:I63)</f>
        <v>157.489</v>
      </c>
      <c r="J65" s="214">
        <f>+SUM(J60:J63)</f>
        <v>196.452</v>
      </c>
      <c r="K65" s="92"/>
      <c r="L65" s="213">
        <f>+SUM(L60:L63)</f>
        <v>0</v>
      </c>
      <c r="M65" s="214">
        <f>+SUM(M60:M63)</f>
        <v>0</v>
      </c>
      <c r="N65" s="94"/>
      <c r="O65" s="215">
        <f>+SUM(O60:O63)</f>
        <v>5138.186</v>
      </c>
      <c r="P65" s="216">
        <f>+SUM(P60:P63)</f>
        <v>2727.919</v>
      </c>
      <c r="Q65" s="97"/>
    </row>
    <row r="66" spans="1:17" s="14" customFormat="1" ht="15.75">
      <c r="A66" s="88"/>
      <c r="B66" s="98" t="s">
        <v>73</v>
      </c>
      <c r="C66" s="6"/>
      <c r="D66" s="99"/>
      <c r="E66" s="92"/>
      <c r="F66" s="113"/>
      <c r="G66" s="114"/>
      <c r="H66" s="92"/>
      <c r="I66" s="113"/>
      <c r="J66" s="114"/>
      <c r="K66" s="92"/>
      <c r="L66" s="113"/>
      <c r="M66" s="114"/>
      <c r="N66" s="94"/>
      <c r="O66" s="115"/>
      <c r="P66" s="116"/>
      <c r="Q66" s="97"/>
    </row>
    <row r="67" spans="1:17" s="14" customFormat="1" ht="15.75">
      <c r="A67" s="88"/>
      <c r="B67" s="103" t="s">
        <v>74</v>
      </c>
      <c r="C67" s="104"/>
      <c r="D67" s="105"/>
      <c r="E67" s="92"/>
      <c r="F67" s="145">
        <v>0</v>
      </c>
      <c r="G67" s="100">
        <v>0</v>
      </c>
      <c r="H67" s="92"/>
      <c r="I67" s="145">
        <v>0</v>
      </c>
      <c r="J67" s="100">
        <v>0</v>
      </c>
      <c r="K67" s="92"/>
      <c r="L67" s="145">
        <v>0</v>
      </c>
      <c r="M67" s="100">
        <v>0</v>
      </c>
      <c r="N67" s="94"/>
      <c r="O67" s="146">
        <f>+F67+I67+L67</f>
        <v>0</v>
      </c>
      <c r="P67" s="102">
        <f>+G67+J67+M67</f>
        <v>0</v>
      </c>
      <c r="Q67" s="97"/>
    </row>
    <row r="68" spans="1:17" s="14" customFormat="1" ht="15.75">
      <c r="A68" s="88"/>
      <c r="B68" s="129" t="s">
        <v>75</v>
      </c>
      <c r="C68" s="130"/>
      <c r="D68" s="131"/>
      <c r="E68" s="92"/>
      <c r="F68" s="113">
        <v>0</v>
      </c>
      <c r="G68" s="114">
        <v>0</v>
      </c>
      <c r="H68" s="92"/>
      <c r="I68" s="113">
        <v>0</v>
      </c>
      <c r="J68" s="114">
        <v>0</v>
      </c>
      <c r="K68" s="92"/>
      <c r="L68" s="113">
        <v>0</v>
      </c>
      <c r="M68" s="114">
        <v>0</v>
      </c>
      <c r="N68" s="94"/>
      <c r="O68" s="115">
        <f>+F68+I68+L68</f>
        <v>0</v>
      </c>
      <c r="P68" s="116">
        <f>+G68+J68+M68</f>
        <v>0</v>
      </c>
      <c r="Q68" s="97"/>
    </row>
    <row r="69" spans="1:17" s="14" customFormat="1" ht="15.75">
      <c r="A69" s="88"/>
      <c r="B69" s="210" t="s">
        <v>76</v>
      </c>
      <c r="C69" s="211"/>
      <c r="D69" s="212"/>
      <c r="E69" s="92"/>
      <c r="F69" s="213">
        <f>+SUM(F67:F68)</f>
        <v>0</v>
      </c>
      <c r="G69" s="214">
        <f>+SUM(G67:G68)</f>
        <v>0</v>
      </c>
      <c r="H69" s="92"/>
      <c r="I69" s="213">
        <f>+SUM(I67:I68)</f>
        <v>0</v>
      </c>
      <c r="J69" s="214">
        <f>+SUM(J67:J68)</f>
        <v>0</v>
      </c>
      <c r="K69" s="92"/>
      <c r="L69" s="213">
        <f>+SUM(L67:L68)</f>
        <v>0</v>
      </c>
      <c r="M69" s="214">
        <f>+SUM(M67:M68)</f>
        <v>0</v>
      </c>
      <c r="N69" s="94"/>
      <c r="O69" s="215">
        <f>+SUM(O67:O68)</f>
        <v>0</v>
      </c>
      <c r="P69" s="216">
        <f>+SUM(P67:P68)</f>
        <v>0</v>
      </c>
      <c r="Q69" s="97"/>
    </row>
    <row r="70" spans="1:17" s="14" customFormat="1" ht="15.75">
      <c r="A70" s="88"/>
      <c r="B70" s="98" t="s">
        <v>77</v>
      </c>
      <c r="C70" s="6"/>
      <c r="D70" s="99"/>
      <c r="E70" s="92"/>
      <c r="F70" s="113"/>
      <c r="G70" s="114"/>
      <c r="H70" s="92"/>
      <c r="I70" s="113"/>
      <c r="J70" s="114"/>
      <c r="K70" s="92"/>
      <c r="L70" s="113"/>
      <c r="M70" s="114"/>
      <c r="N70" s="94"/>
      <c r="O70" s="115"/>
      <c r="P70" s="116"/>
      <c r="Q70" s="97"/>
    </row>
    <row r="71" spans="1:17" s="14" customFormat="1" ht="15.75">
      <c r="A71" s="88"/>
      <c r="B71" s="103" t="s">
        <v>78</v>
      </c>
      <c r="C71" s="104"/>
      <c r="D71" s="105"/>
      <c r="E71" s="92"/>
      <c r="F71" s="145">
        <v>0</v>
      </c>
      <c r="G71" s="100">
        <v>0</v>
      </c>
      <c r="H71" s="92"/>
      <c r="I71" s="145">
        <v>0</v>
      </c>
      <c r="J71" s="100">
        <v>0</v>
      </c>
      <c r="K71" s="92"/>
      <c r="L71" s="145">
        <v>0</v>
      </c>
      <c r="M71" s="100">
        <v>0</v>
      </c>
      <c r="N71" s="94"/>
      <c r="O71" s="146">
        <f>+F71+I71+L71</f>
        <v>0</v>
      </c>
      <c r="P71" s="102">
        <f>+G71+J71+M71</f>
        <v>0</v>
      </c>
      <c r="Q71" s="97"/>
    </row>
    <row r="72" spans="1:17" s="14" customFormat="1" ht="15.75">
      <c r="A72" s="88"/>
      <c r="B72" s="129" t="s">
        <v>79</v>
      </c>
      <c r="C72" s="130"/>
      <c r="D72" s="131"/>
      <c r="E72" s="92"/>
      <c r="F72" s="113">
        <v>0</v>
      </c>
      <c r="G72" s="114">
        <v>0</v>
      </c>
      <c r="H72" s="92"/>
      <c r="I72" s="113">
        <v>0</v>
      </c>
      <c r="J72" s="114">
        <v>0</v>
      </c>
      <c r="K72" s="92"/>
      <c r="L72" s="113">
        <v>0</v>
      </c>
      <c r="M72" s="114">
        <v>0</v>
      </c>
      <c r="N72" s="94"/>
      <c r="O72" s="115">
        <f>+F72+I72+L72</f>
        <v>0</v>
      </c>
      <c r="P72" s="116">
        <f>+G72+J72+M72</f>
        <v>0</v>
      </c>
      <c r="Q72" s="97"/>
    </row>
    <row r="73" spans="1:17" s="14" customFormat="1" ht="15.75">
      <c r="A73" s="88"/>
      <c r="B73" s="210" t="s">
        <v>80</v>
      </c>
      <c r="C73" s="211"/>
      <c r="D73" s="212"/>
      <c r="E73" s="92"/>
      <c r="F73" s="213">
        <f>+SUM(F71:F72)</f>
        <v>0</v>
      </c>
      <c r="G73" s="214">
        <f>+SUM(G71:G72)</f>
        <v>0</v>
      </c>
      <c r="H73" s="92"/>
      <c r="I73" s="213">
        <f>+SUM(I71:I72)</f>
        <v>0</v>
      </c>
      <c r="J73" s="214">
        <f>+SUM(J71:J72)</f>
        <v>0</v>
      </c>
      <c r="K73" s="92"/>
      <c r="L73" s="213">
        <f>+SUM(L71:L72)</f>
        <v>0</v>
      </c>
      <c r="M73" s="214">
        <f>+SUM(M71:M72)</f>
        <v>0</v>
      </c>
      <c r="N73" s="94"/>
      <c r="O73" s="215">
        <f>+SUM(O71:O72)</f>
        <v>0</v>
      </c>
      <c r="P73" s="216">
        <f>+SUM(P71:P72)</f>
        <v>0</v>
      </c>
      <c r="Q73" s="97"/>
    </row>
    <row r="74" spans="1:17" s="14" customFormat="1" ht="15.75">
      <c r="A74" s="88"/>
      <c r="B74" s="98" t="s">
        <v>81</v>
      </c>
      <c r="C74" s="6"/>
      <c r="D74" s="99"/>
      <c r="E74" s="92"/>
      <c r="F74" s="113"/>
      <c r="G74" s="114"/>
      <c r="H74" s="92"/>
      <c r="I74" s="113"/>
      <c r="J74" s="114"/>
      <c r="K74" s="92"/>
      <c r="L74" s="113"/>
      <c r="M74" s="114"/>
      <c r="N74" s="94"/>
      <c r="O74" s="115"/>
      <c r="P74" s="116"/>
      <c r="Q74" s="97"/>
    </row>
    <row r="75" spans="1:17" s="14" customFormat="1" ht="15.75">
      <c r="A75" s="88"/>
      <c r="B75" s="103" t="s">
        <v>82</v>
      </c>
      <c r="C75" s="104"/>
      <c r="D75" s="105"/>
      <c r="E75" s="92"/>
      <c r="F75" s="145">
        <v>328532.305</v>
      </c>
      <c r="G75" s="100">
        <v>350141.332</v>
      </c>
      <c r="H75" s="92"/>
      <c r="I75" s="145">
        <v>153626</v>
      </c>
      <c r="J75" s="100">
        <v>121705</v>
      </c>
      <c r="K75" s="92"/>
      <c r="L75" s="145">
        <v>0</v>
      </c>
      <c r="M75" s="100">
        <v>0</v>
      </c>
      <c r="N75" s="94"/>
      <c r="O75" s="146">
        <f>+F75+I75+L75</f>
        <v>482158.305</v>
      </c>
      <c r="P75" s="102">
        <f>+G75+J75+M75</f>
        <v>471846.332</v>
      </c>
      <c r="Q75" s="97"/>
    </row>
    <row r="76" spans="1:17" s="14" customFormat="1" ht="15.75">
      <c r="A76" s="88"/>
      <c r="B76" s="129" t="s">
        <v>83</v>
      </c>
      <c r="C76" s="130"/>
      <c r="D76" s="131"/>
      <c r="E76" s="92"/>
      <c r="F76" s="113">
        <v>8668.922</v>
      </c>
      <c r="G76" s="114">
        <v>6932.996</v>
      </c>
      <c r="H76" s="92"/>
      <c r="I76" s="113">
        <v>147272</v>
      </c>
      <c r="J76" s="114">
        <v>178433</v>
      </c>
      <c r="K76" s="92"/>
      <c r="L76" s="113">
        <v>0</v>
      </c>
      <c r="M76" s="114">
        <v>0</v>
      </c>
      <c r="N76" s="94"/>
      <c r="O76" s="115">
        <f>+F76+I76+L76</f>
        <v>155940.922</v>
      </c>
      <c r="P76" s="116">
        <f>+G76+J76+M76</f>
        <v>185365.996</v>
      </c>
      <c r="Q76" s="97"/>
    </row>
    <row r="77" spans="1:17" s="14" customFormat="1" ht="15.75">
      <c r="A77" s="88"/>
      <c r="B77" s="210" t="s">
        <v>84</v>
      </c>
      <c r="C77" s="211"/>
      <c r="D77" s="212"/>
      <c r="E77" s="92"/>
      <c r="F77" s="213">
        <f>+SUM(F75:F76)</f>
        <v>337201.227</v>
      </c>
      <c r="G77" s="214">
        <f>+SUM(G75:G76)</f>
        <v>357074.328</v>
      </c>
      <c r="H77" s="92"/>
      <c r="I77" s="213">
        <f>+SUM(I75:I76)</f>
        <v>300898</v>
      </c>
      <c r="J77" s="214">
        <f>+SUM(J75:J76)</f>
        <v>300138</v>
      </c>
      <c r="K77" s="92"/>
      <c r="L77" s="213">
        <f>+SUM(L75:L76)</f>
        <v>0</v>
      </c>
      <c r="M77" s="214">
        <f>+SUM(M75:M76)</f>
        <v>0</v>
      </c>
      <c r="N77" s="94"/>
      <c r="O77" s="215">
        <f>+SUM(O75:O76)</f>
        <v>638099.227</v>
      </c>
      <c r="P77" s="216">
        <f>+SUM(P75:P76)</f>
        <v>657212.328</v>
      </c>
      <c r="Q77" s="97"/>
    </row>
    <row r="78" spans="1:17" s="14" customFormat="1" ht="9.75" customHeight="1">
      <c r="A78" s="88"/>
      <c r="B78" s="227"/>
      <c r="C78" s="228"/>
      <c r="D78" s="229"/>
      <c r="E78" s="92"/>
      <c r="F78" s="113"/>
      <c r="G78" s="114"/>
      <c r="H78" s="92"/>
      <c r="I78" s="113"/>
      <c r="J78" s="114"/>
      <c r="K78" s="92"/>
      <c r="L78" s="113"/>
      <c r="M78" s="114"/>
      <c r="N78" s="94"/>
      <c r="O78" s="115"/>
      <c r="P78" s="116"/>
      <c r="Q78" s="97"/>
    </row>
    <row r="79" spans="1:17" s="14" customFormat="1" ht="16.5" thickBot="1">
      <c r="A79" s="88"/>
      <c r="B79" s="230" t="s">
        <v>85</v>
      </c>
      <c r="C79" s="231"/>
      <c r="D79" s="232"/>
      <c r="E79" s="92"/>
      <c r="F79" s="233">
        <f>+F58+F65+F69+F73+F77</f>
        <v>404020.59500000003</v>
      </c>
      <c r="G79" s="234">
        <f>+G58+G65+G69+G73+G77</f>
        <v>415047.496</v>
      </c>
      <c r="H79" s="92"/>
      <c r="I79" s="233">
        <f>+I58+I65+I69+I73+I77</f>
        <v>313391.771</v>
      </c>
      <c r="J79" s="234">
        <f>+J58+J65+J69+J73+J77</f>
        <v>309163.933</v>
      </c>
      <c r="K79" s="92"/>
      <c r="L79" s="233">
        <f>+L58+L65+L69+L73+L77</f>
        <v>0</v>
      </c>
      <c r="M79" s="234">
        <f>+M58+M65+M69+M73+M77</f>
        <v>0</v>
      </c>
      <c r="N79" s="94"/>
      <c r="O79" s="235">
        <f>+O58+O65+O69+O73+O77</f>
        <v>717412.3659999999</v>
      </c>
      <c r="P79" s="236">
        <f>+P58+P65+P69+P73+P77</f>
        <v>724211.429</v>
      </c>
      <c r="Q79" s="97">
        <f>+Q58+Q65+Q69+Q73+Q77</f>
        <v>0</v>
      </c>
    </row>
    <row r="80" spans="1:17" s="14" customFormat="1" ht="15.75">
      <c r="A80" s="88"/>
      <c r="B80" s="89" t="s">
        <v>86</v>
      </c>
      <c r="C80" s="237"/>
      <c r="D80" s="238"/>
      <c r="E80" s="92"/>
      <c r="F80" s="145"/>
      <c r="G80" s="100"/>
      <c r="H80" s="92"/>
      <c r="I80" s="145"/>
      <c r="J80" s="100"/>
      <c r="K80" s="92"/>
      <c r="L80" s="145"/>
      <c r="M80" s="100"/>
      <c r="N80" s="94"/>
      <c r="O80" s="146"/>
      <c r="P80" s="102"/>
      <c r="Q80" s="97"/>
    </row>
    <row r="81" spans="1:17" s="14" customFormat="1" ht="15.75">
      <c r="A81" s="88"/>
      <c r="B81" s="103" t="s">
        <v>87</v>
      </c>
      <c r="C81" s="104"/>
      <c r="D81" s="105"/>
      <c r="E81" s="92"/>
      <c r="F81" s="106">
        <v>400143.703</v>
      </c>
      <c r="G81" s="107">
        <v>365941.473</v>
      </c>
      <c r="H81" s="92"/>
      <c r="I81" s="106">
        <f>12290-122381</f>
        <v>-110091</v>
      </c>
      <c r="J81" s="107">
        <f>8734-127159</f>
        <v>-118425</v>
      </c>
      <c r="K81" s="92"/>
      <c r="L81" s="106">
        <v>0</v>
      </c>
      <c r="M81" s="107">
        <v>0</v>
      </c>
      <c r="N81" s="94"/>
      <c r="O81" s="108">
        <f>+F81+I81+L81</f>
        <v>290052.703</v>
      </c>
      <c r="P81" s="109">
        <f>+G81+J81+M81</f>
        <v>247516.473</v>
      </c>
      <c r="Q81" s="97"/>
    </row>
    <row r="82" spans="1:17" s="14" customFormat="1" ht="15.75">
      <c r="A82" s="88"/>
      <c r="B82" s="129" t="s">
        <v>88</v>
      </c>
      <c r="C82" s="130"/>
      <c r="D82" s="131"/>
      <c r="E82" s="92"/>
      <c r="F82" s="113">
        <v>0</v>
      </c>
      <c r="G82" s="114">
        <v>0</v>
      </c>
      <c r="H82" s="92"/>
      <c r="I82" s="113">
        <v>0</v>
      </c>
      <c r="J82" s="114">
        <v>0</v>
      </c>
      <c r="K82" s="92"/>
      <c r="L82" s="113">
        <v>0</v>
      </c>
      <c r="M82" s="114">
        <v>0</v>
      </c>
      <c r="N82" s="94"/>
      <c r="O82" s="115">
        <f>+F82+I82+L82</f>
        <v>0</v>
      </c>
      <c r="P82" s="116">
        <f>+G82+J82+M82</f>
        <v>0</v>
      </c>
      <c r="Q82" s="97"/>
    </row>
    <row r="83" spans="1:17" s="14" customFormat="1" ht="16.5" thickBot="1">
      <c r="A83" s="88"/>
      <c r="B83" s="239" t="s">
        <v>89</v>
      </c>
      <c r="C83" s="240"/>
      <c r="D83" s="241"/>
      <c r="E83" s="92"/>
      <c r="F83" s="242">
        <f>+F81+F82</f>
        <v>400143.703</v>
      </c>
      <c r="G83" s="243">
        <f>+G81+G82</f>
        <v>365941.473</v>
      </c>
      <c r="H83" s="92"/>
      <c r="I83" s="242">
        <f>+I81+I82</f>
        <v>-110091</v>
      </c>
      <c r="J83" s="243">
        <f>+J81+J82</f>
        <v>-118425</v>
      </c>
      <c r="K83" s="92"/>
      <c r="L83" s="242">
        <f>+L81+L82</f>
        <v>0</v>
      </c>
      <c r="M83" s="243">
        <f>+M81+M82</f>
        <v>0</v>
      </c>
      <c r="N83" s="94"/>
      <c r="O83" s="244">
        <f>+O81+O82</f>
        <v>290052.703</v>
      </c>
      <c r="P83" s="245">
        <f>+P81+P82</f>
        <v>247516.473</v>
      </c>
      <c r="Q83" s="97"/>
    </row>
    <row r="84" spans="1:17" s="14" customFormat="1" ht="16.5" customHeight="1" thickBot="1">
      <c r="A84" s="88"/>
      <c r="B84" s="24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246"/>
      <c r="D84" s="246"/>
      <c r="E84" s="44"/>
      <c r="F84" s="247">
        <f>+ROUND(+F85+F86,0)</f>
        <v>0</v>
      </c>
      <c r="G84" s="248">
        <f>+ROUND(+G85+G86,0)</f>
        <v>0</v>
      </c>
      <c r="H84" s="44"/>
      <c r="I84" s="247">
        <f>+ROUND(+I85+I86,0)</f>
        <v>0</v>
      </c>
      <c r="J84" s="248">
        <f>+ROUND(+J85+J86,0)</f>
        <v>0</v>
      </c>
      <c r="K84" s="44"/>
      <c r="L84" s="247">
        <f>+ROUND(+L85+L86,0)</f>
        <v>0</v>
      </c>
      <c r="M84" s="248">
        <f>+ROUND(+M85+M86,0)</f>
        <v>0</v>
      </c>
      <c r="N84" s="65"/>
      <c r="O84" s="249">
        <f>+ROUND(+O85+O86,0)</f>
        <v>0</v>
      </c>
      <c r="P84" s="250">
        <f>+ROUND(+P85+P86,0)</f>
        <v>0</v>
      </c>
      <c r="Q84" s="97"/>
    </row>
    <row r="85" spans="1:17" s="14" customFormat="1" ht="19.5" thickTop="1">
      <c r="A85" s="88"/>
      <c r="B85" s="251" t="s">
        <v>90</v>
      </c>
      <c r="C85" s="252"/>
      <c r="D85" s="253"/>
      <c r="E85" s="92"/>
      <c r="F85" s="254">
        <f>+F50-F79+F83</f>
        <v>-3452.1750000000466</v>
      </c>
      <c r="G85" s="255">
        <f>+G50-G79+G83</f>
        <v>-36269.18599999999</v>
      </c>
      <c r="H85" s="92"/>
      <c r="I85" s="254">
        <f>+I50-I79+I83</f>
        <v>38132.22899999999</v>
      </c>
      <c r="J85" s="255">
        <f>+J50-J79+J83</f>
        <v>-19041.93300000002</v>
      </c>
      <c r="K85" s="92"/>
      <c r="L85" s="254">
        <f>+L50-L79+L83</f>
        <v>0</v>
      </c>
      <c r="M85" s="255">
        <f>+M50-M79+M83</f>
        <v>0</v>
      </c>
      <c r="N85" s="94"/>
      <c r="O85" s="256">
        <f>+O50-O79+O83</f>
        <v>34680.05400000006</v>
      </c>
      <c r="P85" s="257">
        <f>+P50-P79+P83</f>
        <v>-55311.119000000006</v>
      </c>
      <c r="Q85" s="258"/>
    </row>
    <row r="86" spans="1:17" s="14" customFormat="1" ht="19.5" thickBot="1">
      <c r="A86" s="88"/>
      <c r="B86" s="259" t="s">
        <v>91</v>
      </c>
      <c r="C86" s="260"/>
      <c r="D86" s="261"/>
      <c r="E86" s="92"/>
      <c r="F86" s="262">
        <f>+F103+F122+F129-F134</f>
        <v>3452.1750000000006</v>
      </c>
      <c r="G86" s="263">
        <f>+G103+G122+G129-G134</f>
        <v>36269.186</v>
      </c>
      <c r="H86" s="92"/>
      <c r="I86" s="262">
        <f>+I103+I122+I129-I134</f>
        <v>-38132</v>
      </c>
      <c r="J86" s="263">
        <f>+J103+J122+J129-J134</f>
        <v>19042</v>
      </c>
      <c r="K86" s="92"/>
      <c r="L86" s="262">
        <f>+L103+L122+L129-L134</f>
        <v>0</v>
      </c>
      <c r="M86" s="263">
        <f>+M103+M122+M129-M134</f>
        <v>0</v>
      </c>
      <c r="N86" s="94"/>
      <c r="O86" s="264">
        <f>+O103+O122+O129-O134</f>
        <v>-34679.82499999999</v>
      </c>
      <c r="P86" s="265">
        <f>+P103+P122+P129-P134</f>
        <v>55311.18599999999</v>
      </c>
      <c r="Q86" s="258"/>
    </row>
    <row r="87" spans="1:17" s="14" customFormat="1" ht="16.5" thickTop="1">
      <c r="A87" s="88"/>
      <c r="B87" s="89" t="s">
        <v>92</v>
      </c>
      <c r="C87" s="90"/>
      <c r="D87" s="91"/>
      <c r="E87" s="92"/>
      <c r="F87" s="139"/>
      <c r="G87" s="93"/>
      <c r="H87" s="92"/>
      <c r="I87" s="139"/>
      <c r="J87" s="93"/>
      <c r="K87" s="92"/>
      <c r="L87" s="139"/>
      <c r="M87" s="93"/>
      <c r="N87" s="94"/>
      <c r="O87" s="140"/>
      <c r="P87" s="96"/>
      <c r="Q87" s="97"/>
    </row>
    <row r="88" spans="1:17" s="14" customFormat="1" ht="15.75">
      <c r="A88" s="88"/>
      <c r="B88" s="266" t="s">
        <v>93</v>
      </c>
      <c r="C88" s="267"/>
      <c r="D88" s="268"/>
      <c r="E88" s="92"/>
      <c r="F88" s="106"/>
      <c r="G88" s="107"/>
      <c r="H88" s="92"/>
      <c r="I88" s="106"/>
      <c r="J88" s="107"/>
      <c r="K88" s="92"/>
      <c r="L88" s="106"/>
      <c r="M88" s="107"/>
      <c r="N88" s="94"/>
      <c r="O88" s="108"/>
      <c r="P88" s="109"/>
      <c r="Q88" s="97"/>
    </row>
    <row r="89" spans="1:17" s="14" customFormat="1" ht="15.75">
      <c r="A89" s="88"/>
      <c r="B89" s="124" t="s">
        <v>94</v>
      </c>
      <c r="C89" s="111"/>
      <c r="D89" s="112"/>
      <c r="E89" s="92"/>
      <c r="F89" s="125">
        <v>0</v>
      </c>
      <c r="G89" s="126">
        <v>0</v>
      </c>
      <c r="H89" s="92"/>
      <c r="I89" s="125">
        <v>0</v>
      </c>
      <c r="J89" s="126">
        <v>0</v>
      </c>
      <c r="K89" s="92"/>
      <c r="L89" s="125">
        <v>0</v>
      </c>
      <c r="M89" s="126">
        <v>0</v>
      </c>
      <c r="N89" s="94"/>
      <c r="O89" s="127">
        <f>+F89+I89+L89</f>
        <v>0</v>
      </c>
      <c r="P89" s="128">
        <f>+G89+J89+M89</f>
        <v>0</v>
      </c>
      <c r="Q89" s="97"/>
    </row>
    <row r="90" spans="1:17" s="14" customFormat="1" ht="15.75">
      <c r="A90" s="88"/>
      <c r="B90" s="129" t="s">
        <v>95</v>
      </c>
      <c r="C90" s="130"/>
      <c r="D90" s="131"/>
      <c r="E90" s="92"/>
      <c r="F90" s="113">
        <v>0</v>
      </c>
      <c r="G90" s="114">
        <v>0</v>
      </c>
      <c r="H90" s="92"/>
      <c r="I90" s="113">
        <v>0</v>
      </c>
      <c r="J90" s="114">
        <v>0</v>
      </c>
      <c r="K90" s="92"/>
      <c r="L90" s="113">
        <v>0</v>
      </c>
      <c r="M90" s="114">
        <v>0</v>
      </c>
      <c r="N90" s="94"/>
      <c r="O90" s="115">
        <f>+F90+I90+L90</f>
        <v>0</v>
      </c>
      <c r="P90" s="116">
        <f>+G90+J90+M90</f>
        <v>0</v>
      </c>
      <c r="Q90" s="97"/>
    </row>
    <row r="91" spans="1:17" s="14" customFormat="1" ht="15.75">
      <c r="A91" s="88"/>
      <c r="B91" s="171" t="s">
        <v>96</v>
      </c>
      <c r="C91" s="133"/>
      <c r="D91" s="134"/>
      <c r="E91" s="92"/>
      <c r="F91" s="135">
        <f>+SUM(F89:F90)</f>
        <v>0</v>
      </c>
      <c r="G91" s="136">
        <f>+SUM(G89:G90)</f>
        <v>0</v>
      </c>
      <c r="H91" s="92"/>
      <c r="I91" s="135">
        <f>+SUM(I89:I90)</f>
        <v>0</v>
      </c>
      <c r="J91" s="136">
        <f>+SUM(J89:J90)</f>
        <v>0</v>
      </c>
      <c r="K91" s="92"/>
      <c r="L91" s="135">
        <f>+SUM(L89:L90)</f>
        <v>0</v>
      </c>
      <c r="M91" s="136">
        <f>+SUM(M89:M90)</f>
        <v>0</v>
      </c>
      <c r="N91" s="94"/>
      <c r="O91" s="137">
        <f>+SUM(O89:O90)</f>
        <v>0</v>
      </c>
      <c r="P91" s="138">
        <f>+SUM(P89:P90)</f>
        <v>0</v>
      </c>
      <c r="Q91" s="97"/>
    </row>
    <row r="92" spans="1:17" s="14" customFormat="1" ht="15.75">
      <c r="A92" s="88"/>
      <c r="B92" s="89" t="s">
        <v>97</v>
      </c>
      <c r="C92" s="6"/>
      <c r="D92" s="99"/>
      <c r="E92" s="92"/>
      <c r="F92" s="139"/>
      <c r="G92" s="93"/>
      <c r="H92" s="92"/>
      <c r="I92" s="139"/>
      <c r="J92" s="93"/>
      <c r="K92" s="92"/>
      <c r="L92" s="139"/>
      <c r="M92" s="93"/>
      <c r="N92" s="94"/>
      <c r="O92" s="140"/>
      <c r="P92" s="96"/>
      <c r="Q92" s="97"/>
    </row>
    <row r="93" spans="1:17" s="14" customFormat="1" ht="15.75">
      <c r="A93" s="88"/>
      <c r="B93" s="103" t="s">
        <v>98</v>
      </c>
      <c r="C93" s="104"/>
      <c r="D93" s="105"/>
      <c r="E93" s="92"/>
      <c r="F93" s="106">
        <v>-2584.162</v>
      </c>
      <c r="G93" s="107">
        <v>-6249.848</v>
      </c>
      <c r="H93" s="92"/>
      <c r="I93" s="106">
        <v>0</v>
      </c>
      <c r="J93" s="107">
        <v>0</v>
      </c>
      <c r="K93" s="92"/>
      <c r="L93" s="106">
        <v>0</v>
      </c>
      <c r="M93" s="107">
        <v>0</v>
      </c>
      <c r="N93" s="94"/>
      <c r="O93" s="108">
        <f aca="true" t="shared" si="6" ref="O93:P96">+F93+I93+L93</f>
        <v>-2584.162</v>
      </c>
      <c r="P93" s="109">
        <f t="shared" si="6"/>
        <v>-6249.848</v>
      </c>
      <c r="Q93" s="97"/>
    </row>
    <row r="94" spans="1:17" s="14" customFormat="1" ht="15.75">
      <c r="A94" s="88"/>
      <c r="B94" s="196" t="s">
        <v>99</v>
      </c>
      <c r="C94" s="111"/>
      <c r="D94" s="112"/>
      <c r="E94" s="92"/>
      <c r="F94" s="113">
        <v>6151.234</v>
      </c>
      <c r="G94" s="114">
        <v>42863.238</v>
      </c>
      <c r="H94" s="92"/>
      <c r="I94" s="113">
        <v>0</v>
      </c>
      <c r="J94" s="114">
        <v>0</v>
      </c>
      <c r="K94" s="92"/>
      <c r="L94" s="113">
        <v>0</v>
      </c>
      <c r="M94" s="114">
        <v>0</v>
      </c>
      <c r="N94" s="94"/>
      <c r="O94" s="115">
        <f t="shared" si="6"/>
        <v>6151.234</v>
      </c>
      <c r="P94" s="116">
        <f t="shared" si="6"/>
        <v>42863.238</v>
      </c>
      <c r="Q94" s="97"/>
    </row>
    <row r="95" spans="1:17" s="14" customFormat="1" ht="15.75">
      <c r="A95" s="88"/>
      <c r="B95" s="124" t="s">
        <v>100</v>
      </c>
      <c r="C95" s="111"/>
      <c r="D95" s="112"/>
      <c r="E95" s="92"/>
      <c r="F95" s="113">
        <v>0</v>
      </c>
      <c r="G95" s="114">
        <v>0</v>
      </c>
      <c r="H95" s="92"/>
      <c r="I95" s="113">
        <v>0</v>
      </c>
      <c r="J95" s="114">
        <v>0</v>
      </c>
      <c r="K95" s="92"/>
      <c r="L95" s="113">
        <v>0</v>
      </c>
      <c r="M95" s="114">
        <v>0</v>
      </c>
      <c r="N95" s="94"/>
      <c r="O95" s="115">
        <f t="shared" si="6"/>
        <v>0</v>
      </c>
      <c r="P95" s="116">
        <f t="shared" si="6"/>
        <v>0</v>
      </c>
      <c r="Q95" s="97"/>
    </row>
    <row r="96" spans="1:17" s="14" customFormat="1" ht="15.75">
      <c r="A96" s="88"/>
      <c r="B96" s="269" t="s">
        <v>101</v>
      </c>
      <c r="C96" s="270"/>
      <c r="D96" s="271"/>
      <c r="E96" s="92"/>
      <c r="F96" s="113">
        <v>0</v>
      </c>
      <c r="G96" s="114">
        <v>0</v>
      </c>
      <c r="H96" s="92"/>
      <c r="I96" s="113">
        <v>0</v>
      </c>
      <c r="J96" s="114">
        <v>0</v>
      </c>
      <c r="K96" s="92"/>
      <c r="L96" s="113">
        <v>0</v>
      </c>
      <c r="M96" s="114">
        <v>0</v>
      </c>
      <c r="N96" s="94"/>
      <c r="O96" s="115">
        <f t="shared" si="6"/>
        <v>0</v>
      </c>
      <c r="P96" s="116">
        <f t="shared" si="6"/>
        <v>0</v>
      </c>
      <c r="Q96" s="97"/>
    </row>
    <row r="97" spans="1:17" s="14" customFormat="1" ht="15.75">
      <c r="A97" s="88"/>
      <c r="B97" s="171" t="s">
        <v>102</v>
      </c>
      <c r="C97" s="133"/>
      <c r="D97" s="134"/>
      <c r="E97" s="92"/>
      <c r="F97" s="135">
        <f>+SUM(F93:F96)</f>
        <v>3567.0720000000006</v>
      </c>
      <c r="G97" s="136">
        <f>+SUM(G93:G96)</f>
        <v>36613.39</v>
      </c>
      <c r="H97" s="92"/>
      <c r="I97" s="135">
        <f>+SUM(I93:I96)</f>
        <v>0</v>
      </c>
      <c r="J97" s="136">
        <f>+SUM(J93:J96)</f>
        <v>0</v>
      </c>
      <c r="K97" s="92"/>
      <c r="L97" s="135">
        <f>+SUM(L93:L96)</f>
        <v>0</v>
      </c>
      <c r="M97" s="136">
        <f>+SUM(M93:M96)</f>
        <v>0</v>
      </c>
      <c r="N97" s="94"/>
      <c r="O97" s="137">
        <f>+SUM(O93:O96)</f>
        <v>3567.0720000000006</v>
      </c>
      <c r="P97" s="138">
        <f>+SUM(P93:P96)</f>
        <v>36613.39</v>
      </c>
      <c r="Q97" s="97"/>
    </row>
    <row r="98" spans="1:17" s="14" customFormat="1" ht="15.75">
      <c r="A98" s="88"/>
      <c r="B98" s="98" t="s">
        <v>103</v>
      </c>
      <c r="C98" s="6"/>
      <c r="D98" s="99"/>
      <c r="E98" s="92"/>
      <c r="F98" s="139"/>
      <c r="G98" s="93"/>
      <c r="H98" s="92"/>
      <c r="I98" s="139"/>
      <c r="J98" s="93"/>
      <c r="K98" s="92"/>
      <c r="L98" s="139"/>
      <c r="M98" s="93"/>
      <c r="N98" s="94"/>
      <c r="O98" s="140"/>
      <c r="P98" s="96"/>
      <c r="Q98" s="97"/>
    </row>
    <row r="99" spans="1:17" s="14" customFormat="1" ht="15.75">
      <c r="A99" s="88"/>
      <c r="B99" s="103" t="s">
        <v>104</v>
      </c>
      <c r="C99" s="104"/>
      <c r="D99" s="105"/>
      <c r="E99" s="92"/>
      <c r="F99" s="106">
        <v>0</v>
      </c>
      <c r="G99" s="107">
        <v>0</v>
      </c>
      <c r="H99" s="92"/>
      <c r="I99" s="106">
        <v>0</v>
      </c>
      <c r="J99" s="107">
        <v>0</v>
      </c>
      <c r="K99" s="92"/>
      <c r="L99" s="106">
        <v>0</v>
      </c>
      <c r="M99" s="107">
        <v>0</v>
      </c>
      <c r="N99" s="94"/>
      <c r="O99" s="108">
        <f>+F99+I99+L99</f>
        <v>0</v>
      </c>
      <c r="P99" s="109">
        <f>+G99+J99+M99</f>
        <v>0</v>
      </c>
      <c r="Q99" s="97"/>
    </row>
    <row r="100" spans="1:17" s="14" customFormat="1" ht="15.75">
      <c r="A100" s="88"/>
      <c r="B100" s="129" t="s">
        <v>105</v>
      </c>
      <c r="C100" s="130"/>
      <c r="D100" s="131"/>
      <c r="E100" s="92"/>
      <c r="F100" s="113">
        <v>0</v>
      </c>
      <c r="G100" s="114">
        <v>0</v>
      </c>
      <c r="H100" s="92"/>
      <c r="I100" s="113">
        <v>0</v>
      </c>
      <c r="J100" s="114">
        <v>0</v>
      </c>
      <c r="K100" s="92"/>
      <c r="L100" s="113">
        <v>0</v>
      </c>
      <c r="M100" s="114">
        <v>0</v>
      </c>
      <c r="N100" s="94"/>
      <c r="O100" s="115">
        <f>+F100+I100+L100</f>
        <v>0</v>
      </c>
      <c r="P100" s="116">
        <f>+G100+J100+M100</f>
        <v>0</v>
      </c>
      <c r="Q100" s="97"/>
    </row>
    <row r="101" spans="1:17" s="14" customFormat="1" ht="15.75">
      <c r="A101" s="88"/>
      <c r="B101" s="132" t="s">
        <v>106</v>
      </c>
      <c r="C101" s="133"/>
      <c r="D101" s="134"/>
      <c r="E101" s="92"/>
      <c r="F101" s="135">
        <f>+SUM(F99:F100)</f>
        <v>0</v>
      </c>
      <c r="G101" s="136">
        <f>+SUM(G99:G100)</f>
        <v>0</v>
      </c>
      <c r="H101" s="92"/>
      <c r="I101" s="135">
        <f>+SUM(I99:I100)</f>
        <v>0</v>
      </c>
      <c r="J101" s="136">
        <f>+SUM(J99:J100)</f>
        <v>0</v>
      </c>
      <c r="K101" s="92"/>
      <c r="L101" s="135">
        <f>+SUM(L99:L100)</f>
        <v>0</v>
      </c>
      <c r="M101" s="136">
        <f>+SUM(M99:M100)</f>
        <v>0</v>
      </c>
      <c r="N101" s="94"/>
      <c r="O101" s="137">
        <f>+SUM(O99:O100)</f>
        <v>0</v>
      </c>
      <c r="P101" s="138">
        <f>+SUM(P99:P100)</f>
        <v>0</v>
      </c>
      <c r="Q101" s="97"/>
    </row>
    <row r="102" spans="1:17" s="14" customFormat="1" ht="8.25" customHeight="1">
      <c r="A102" s="88"/>
      <c r="B102" s="198"/>
      <c r="C102" s="143"/>
      <c r="D102" s="144"/>
      <c r="E102" s="92"/>
      <c r="F102" s="106"/>
      <c r="G102" s="107"/>
      <c r="H102" s="92"/>
      <c r="I102" s="106"/>
      <c r="J102" s="107"/>
      <c r="K102" s="92"/>
      <c r="L102" s="106"/>
      <c r="M102" s="107"/>
      <c r="N102" s="94"/>
      <c r="O102" s="108"/>
      <c r="P102" s="109"/>
      <c r="Q102" s="97"/>
    </row>
    <row r="103" spans="1:17" s="14" customFormat="1" ht="16.5" thickBot="1">
      <c r="A103" s="88"/>
      <c r="B103" s="202" t="s">
        <v>107</v>
      </c>
      <c r="C103" s="203"/>
      <c r="D103" s="204"/>
      <c r="E103" s="92"/>
      <c r="F103" s="205">
        <f>+F91+F97+F101</f>
        <v>3567.0720000000006</v>
      </c>
      <c r="G103" s="206">
        <f>+G91+G97+G101</f>
        <v>36613.39</v>
      </c>
      <c r="H103" s="92"/>
      <c r="I103" s="205">
        <f>+I91+I97+I101</f>
        <v>0</v>
      </c>
      <c r="J103" s="206">
        <f>+J91+J97+J101</f>
        <v>0</v>
      </c>
      <c r="K103" s="92"/>
      <c r="L103" s="205">
        <f>+L91+L97+L101</f>
        <v>0</v>
      </c>
      <c r="M103" s="206">
        <f>+M91+M97+M101</f>
        <v>0</v>
      </c>
      <c r="N103" s="94"/>
      <c r="O103" s="207">
        <f>+O91+O97+O101</f>
        <v>3567.0720000000006</v>
      </c>
      <c r="P103" s="208">
        <f>+P91+P97+P101</f>
        <v>36613.39</v>
      </c>
      <c r="Q103" s="209"/>
    </row>
    <row r="104" spans="1:17" s="14" customFormat="1" ht="15.75">
      <c r="A104" s="88"/>
      <c r="B104" s="89" t="s">
        <v>108</v>
      </c>
      <c r="C104" s="90"/>
      <c r="D104" s="91"/>
      <c r="E104" s="92"/>
      <c r="F104" s="145"/>
      <c r="G104" s="100"/>
      <c r="H104" s="92"/>
      <c r="I104" s="145"/>
      <c r="J104" s="100"/>
      <c r="K104" s="92"/>
      <c r="L104" s="145"/>
      <c r="M104" s="100"/>
      <c r="N104" s="94"/>
      <c r="O104" s="146"/>
      <c r="P104" s="102"/>
      <c r="Q104" s="97"/>
    </row>
    <row r="105" spans="1:17" s="14" customFormat="1" ht="15.75">
      <c r="A105" s="88"/>
      <c r="B105" s="266" t="s">
        <v>109</v>
      </c>
      <c r="C105" s="267"/>
      <c r="D105" s="268"/>
      <c r="E105" s="92"/>
      <c r="F105" s="106"/>
      <c r="G105" s="107"/>
      <c r="H105" s="92"/>
      <c r="I105" s="106"/>
      <c r="J105" s="107"/>
      <c r="K105" s="92"/>
      <c r="L105" s="106"/>
      <c r="M105" s="107"/>
      <c r="N105" s="94"/>
      <c r="O105" s="108"/>
      <c r="P105" s="109"/>
      <c r="Q105" s="97"/>
    </row>
    <row r="106" spans="1:17" s="14" customFormat="1" ht="15.75">
      <c r="A106" s="88"/>
      <c r="B106" s="124" t="s">
        <v>110</v>
      </c>
      <c r="C106" s="111"/>
      <c r="D106" s="112"/>
      <c r="E106" s="92"/>
      <c r="F106" s="125">
        <v>0</v>
      </c>
      <c r="G106" s="126">
        <v>0</v>
      </c>
      <c r="H106" s="92"/>
      <c r="I106" s="125">
        <v>0</v>
      </c>
      <c r="J106" s="126">
        <v>0</v>
      </c>
      <c r="K106" s="92"/>
      <c r="L106" s="125">
        <v>0</v>
      </c>
      <c r="M106" s="126">
        <v>0</v>
      </c>
      <c r="N106" s="94"/>
      <c r="O106" s="127">
        <f>+F106+I106+L106</f>
        <v>0</v>
      </c>
      <c r="P106" s="128">
        <f>+G106+J106+M106</f>
        <v>0</v>
      </c>
      <c r="Q106" s="97"/>
    </row>
    <row r="107" spans="1:17" s="14" customFormat="1" ht="15.75">
      <c r="A107" s="88"/>
      <c r="B107" s="129" t="s">
        <v>111</v>
      </c>
      <c r="C107" s="130"/>
      <c r="D107" s="131"/>
      <c r="E107" s="92"/>
      <c r="F107" s="113">
        <v>0</v>
      </c>
      <c r="G107" s="114">
        <v>0</v>
      </c>
      <c r="H107" s="92"/>
      <c r="I107" s="113">
        <v>0</v>
      </c>
      <c r="J107" s="114">
        <v>0</v>
      </c>
      <c r="K107" s="92"/>
      <c r="L107" s="113">
        <v>0</v>
      </c>
      <c r="M107" s="114">
        <v>0</v>
      </c>
      <c r="N107" s="94"/>
      <c r="O107" s="115">
        <f>+F107+I107+L107</f>
        <v>0</v>
      </c>
      <c r="P107" s="116">
        <f>+G107+J107+M107</f>
        <v>0</v>
      </c>
      <c r="Q107" s="97"/>
    </row>
    <row r="108" spans="1:17" s="14" customFormat="1" ht="15.75">
      <c r="A108" s="88"/>
      <c r="B108" s="210" t="s">
        <v>112</v>
      </c>
      <c r="C108" s="211"/>
      <c r="D108" s="212"/>
      <c r="E108" s="92"/>
      <c r="F108" s="213">
        <f>+SUM(F106:F107)</f>
        <v>0</v>
      </c>
      <c r="G108" s="214">
        <f>+SUM(G106:G107)</f>
        <v>0</v>
      </c>
      <c r="H108" s="92"/>
      <c r="I108" s="213">
        <f>+SUM(I106:I107)</f>
        <v>0</v>
      </c>
      <c r="J108" s="214">
        <f>+SUM(J106:J107)</f>
        <v>0</v>
      </c>
      <c r="K108" s="92"/>
      <c r="L108" s="213">
        <f>+SUM(L106:L107)</f>
        <v>0</v>
      </c>
      <c r="M108" s="214">
        <f>+SUM(M106:M107)</f>
        <v>0</v>
      </c>
      <c r="N108" s="94"/>
      <c r="O108" s="215">
        <f>+SUM(O106:O107)</f>
        <v>0</v>
      </c>
      <c r="P108" s="216">
        <f>+SUM(P106:P107)</f>
        <v>0</v>
      </c>
      <c r="Q108" s="97"/>
    </row>
    <row r="109" spans="1:17" s="14" customFormat="1" ht="15.75">
      <c r="A109" s="88"/>
      <c r="B109" s="98" t="s">
        <v>113</v>
      </c>
      <c r="C109" s="6"/>
      <c r="D109" s="99"/>
      <c r="E109" s="92"/>
      <c r="F109" s="139"/>
      <c r="G109" s="93"/>
      <c r="H109" s="92"/>
      <c r="I109" s="139"/>
      <c r="J109" s="93"/>
      <c r="K109" s="92"/>
      <c r="L109" s="139"/>
      <c r="M109" s="93"/>
      <c r="N109" s="94"/>
      <c r="O109" s="140"/>
      <c r="P109" s="96"/>
      <c r="Q109" s="97"/>
    </row>
    <row r="110" spans="1:17" s="14" customFormat="1" ht="15.75">
      <c r="A110" s="88"/>
      <c r="B110" s="103" t="s">
        <v>114</v>
      </c>
      <c r="C110" s="104"/>
      <c r="D110" s="105"/>
      <c r="E110" s="92"/>
      <c r="F110" s="106">
        <v>0</v>
      </c>
      <c r="G110" s="107">
        <v>0</v>
      </c>
      <c r="H110" s="92"/>
      <c r="I110" s="106">
        <v>0</v>
      </c>
      <c r="J110" s="107">
        <v>0</v>
      </c>
      <c r="K110" s="92"/>
      <c r="L110" s="106">
        <v>0</v>
      </c>
      <c r="M110" s="107">
        <v>0</v>
      </c>
      <c r="N110" s="94"/>
      <c r="O110" s="108">
        <f>+F110+I110+L110</f>
        <v>0</v>
      </c>
      <c r="P110" s="109">
        <f>+G110+J110+M110</f>
        <v>0</v>
      </c>
      <c r="Q110" s="97"/>
    </row>
    <row r="111" spans="1:17" s="14" customFormat="1" ht="15.75">
      <c r="A111" s="88"/>
      <c r="B111" s="129" t="s">
        <v>115</v>
      </c>
      <c r="C111" s="130"/>
      <c r="D111" s="131"/>
      <c r="E111" s="92"/>
      <c r="F111" s="113">
        <v>0</v>
      </c>
      <c r="G111" s="114">
        <v>0</v>
      </c>
      <c r="H111" s="92"/>
      <c r="I111" s="113">
        <v>0</v>
      </c>
      <c r="J111" s="114">
        <v>0</v>
      </c>
      <c r="K111" s="92"/>
      <c r="L111" s="113">
        <v>0</v>
      </c>
      <c r="M111" s="114">
        <v>0</v>
      </c>
      <c r="N111" s="94"/>
      <c r="O111" s="115">
        <f>+F111+I111+L111</f>
        <v>0</v>
      </c>
      <c r="P111" s="116">
        <f>+G111+J111+M111</f>
        <v>0</v>
      </c>
      <c r="Q111" s="97"/>
    </row>
    <row r="112" spans="1:17" s="14" customFormat="1" ht="15.75">
      <c r="A112" s="88"/>
      <c r="B112" s="210" t="s">
        <v>116</v>
      </c>
      <c r="C112" s="211"/>
      <c r="D112" s="212"/>
      <c r="E112" s="92"/>
      <c r="F112" s="213">
        <f>+SUM(F110:F111)</f>
        <v>0</v>
      </c>
      <c r="G112" s="214">
        <f>+SUM(G110:G111)</f>
        <v>0</v>
      </c>
      <c r="H112" s="92"/>
      <c r="I112" s="213">
        <f>+SUM(I110:I111)</f>
        <v>0</v>
      </c>
      <c r="J112" s="214">
        <f>+SUM(J110:J111)</f>
        <v>0</v>
      </c>
      <c r="K112" s="92"/>
      <c r="L112" s="213">
        <f>+SUM(L110:L111)</f>
        <v>0</v>
      </c>
      <c r="M112" s="214">
        <f>+SUM(M110:M111)</f>
        <v>0</v>
      </c>
      <c r="N112" s="94"/>
      <c r="O112" s="215">
        <f>+SUM(O110:O111)</f>
        <v>0</v>
      </c>
      <c r="P112" s="216">
        <f>+SUM(P110:P111)</f>
        <v>0</v>
      </c>
      <c r="Q112" s="97"/>
    </row>
    <row r="113" spans="1:17" s="14" customFormat="1" ht="15.75">
      <c r="A113" s="88"/>
      <c r="B113" s="98" t="s">
        <v>117</v>
      </c>
      <c r="C113" s="6"/>
      <c r="D113" s="99"/>
      <c r="E113" s="92"/>
      <c r="F113" s="139"/>
      <c r="G113" s="93"/>
      <c r="H113" s="92"/>
      <c r="I113" s="139"/>
      <c r="J113" s="93"/>
      <c r="K113" s="92"/>
      <c r="L113" s="139"/>
      <c r="M113" s="93"/>
      <c r="N113" s="94"/>
      <c r="O113" s="140"/>
      <c r="P113" s="96"/>
      <c r="Q113" s="97"/>
    </row>
    <row r="114" spans="1:17" s="14" customFormat="1" ht="15.75">
      <c r="A114" s="88"/>
      <c r="B114" s="103" t="s">
        <v>118</v>
      </c>
      <c r="C114" s="104"/>
      <c r="D114" s="105"/>
      <c r="E114" s="92"/>
      <c r="F114" s="106">
        <v>0</v>
      </c>
      <c r="G114" s="107">
        <v>0</v>
      </c>
      <c r="H114" s="92"/>
      <c r="I114" s="106">
        <v>0</v>
      </c>
      <c r="J114" s="107">
        <v>0</v>
      </c>
      <c r="K114" s="92"/>
      <c r="L114" s="106">
        <v>0</v>
      </c>
      <c r="M114" s="107">
        <v>0</v>
      </c>
      <c r="N114" s="94"/>
      <c r="O114" s="108">
        <f>+F114+I114+L114</f>
        <v>0</v>
      </c>
      <c r="P114" s="109">
        <f>+G114+J114+M114</f>
        <v>0</v>
      </c>
      <c r="Q114" s="97"/>
    </row>
    <row r="115" spans="1:17" s="14" customFormat="1" ht="15.75">
      <c r="A115" s="88"/>
      <c r="B115" s="129" t="s">
        <v>119</v>
      </c>
      <c r="C115" s="130"/>
      <c r="D115" s="131"/>
      <c r="E115" s="92"/>
      <c r="F115" s="113">
        <v>0</v>
      </c>
      <c r="G115" s="114">
        <v>0</v>
      </c>
      <c r="H115" s="92"/>
      <c r="I115" s="113">
        <v>0</v>
      </c>
      <c r="J115" s="114">
        <v>0</v>
      </c>
      <c r="K115" s="92"/>
      <c r="L115" s="113">
        <v>0</v>
      </c>
      <c r="M115" s="114">
        <v>0</v>
      </c>
      <c r="N115" s="94"/>
      <c r="O115" s="115">
        <f>+F115+I115+L115</f>
        <v>0</v>
      </c>
      <c r="P115" s="116">
        <f>+G115+J115+M115</f>
        <v>0</v>
      </c>
      <c r="Q115" s="97"/>
    </row>
    <row r="116" spans="1:17" s="14" customFormat="1" ht="15.75">
      <c r="A116" s="88"/>
      <c r="B116" s="210" t="s">
        <v>120</v>
      </c>
      <c r="C116" s="211"/>
      <c r="D116" s="212"/>
      <c r="E116" s="92"/>
      <c r="F116" s="213">
        <f>+SUM(F114:F115)</f>
        <v>0</v>
      </c>
      <c r="G116" s="214">
        <f>+SUM(G114:G115)</f>
        <v>0</v>
      </c>
      <c r="H116" s="92"/>
      <c r="I116" s="213">
        <f>+SUM(I114:I115)</f>
        <v>0</v>
      </c>
      <c r="J116" s="214">
        <f>+SUM(J114:J115)</f>
        <v>0</v>
      </c>
      <c r="K116" s="92"/>
      <c r="L116" s="213">
        <f>+SUM(L114:L115)</f>
        <v>0</v>
      </c>
      <c r="M116" s="214">
        <f>+SUM(M114:M115)</f>
        <v>0</v>
      </c>
      <c r="N116" s="94"/>
      <c r="O116" s="215">
        <f>+SUM(O114:O115)</f>
        <v>0</v>
      </c>
      <c r="P116" s="216">
        <f>+SUM(P114:P115)</f>
        <v>0</v>
      </c>
      <c r="Q116" s="97"/>
    </row>
    <row r="117" spans="1:17" s="14" customFormat="1" ht="15.75">
      <c r="A117" s="88"/>
      <c r="B117" s="98" t="s">
        <v>121</v>
      </c>
      <c r="C117" s="6"/>
      <c r="D117" s="99"/>
      <c r="E117" s="92"/>
      <c r="F117" s="145"/>
      <c r="G117" s="100"/>
      <c r="H117" s="92"/>
      <c r="I117" s="145"/>
      <c r="J117" s="100"/>
      <c r="K117" s="92"/>
      <c r="L117" s="145"/>
      <c r="M117" s="100"/>
      <c r="N117" s="94"/>
      <c r="O117" s="146"/>
      <c r="P117" s="102"/>
      <c r="Q117" s="97"/>
    </row>
    <row r="118" spans="1:17" s="14" customFormat="1" ht="15.75">
      <c r="A118" s="88"/>
      <c r="B118" s="103" t="s">
        <v>122</v>
      </c>
      <c r="C118" s="104"/>
      <c r="D118" s="105"/>
      <c r="E118" s="92"/>
      <c r="F118" s="145">
        <v>-0.49</v>
      </c>
      <c r="G118" s="100">
        <v>0.36</v>
      </c>
      <c r="H118" s="92"/>
      <c r="I118" s="145">
        <v>-85</v>
      </c>
      <c r="J118" s="100">
        <v>-52</v>
      </c>
      <c r="K118" s="92"/>
      <c r="L118" s="145">
        <f>37+3</f>
        <v>40</v>
      </c>
      <c r="M118" s="100">
        <f>-16-14</f>
        <v>-30</v>
      </c>
      <c r="N118" s="94"/>
      <c r="O118" s="146">
        <f>+F118+I118+L118</f>
        <v>-45.489999999999995</v>
      </c>
      <c r="P118" s="102">
        <f>+G118+J118+M118</f>
        <v>-81.64</v>
      </c>
      <c r="Q118" s="97"/>
    </row>
    <row r="119" spans="1:17" s="14" customFormat="1" ht="15.75">
      <c r="A119" s="88"/>
      <c r="B119" s="129" t="s">
        <v>123</v>
      </c>
      <c r="C119" s="130"/>
      <c r="D119" s="131"/>
      <c r="E119" s="92"/>
      <c r="F119" s="113">
        <v>0</v>
      </c>
      <c r="G119" s="114">
        <v>0</v>
      </c>
      <c r="H119" s="92"/>
      <c r="I119" s="113">
        <v>0</v>
      </c>
      <c r="J119" s="114">
        <v>0</v>
      </c>
      <c r="K119" s="92"/>
      <c r="L119" s="113">
        <v>0</v>
      </c>
      <c r="M119" s="114">
        <v>0</v>
      </c>
      <c r="N119" s="94"/>
      <c r="O119" s="115">
        <f>+F119+I119+L119</f>
        <v>0</v>
      </c>
      <c r="P119" s="116">
        <f>+G119+J119+M119</f>
        <v>0</v>
      </c>
      <c r="Q119" s="97"/>
    </row>
    <row r="120" spans="1:17" s="14" customFormat="1" ht="15.75">
      <c r="A120" s="88"/>
      <c r="B120" s="210" t="s">
        <v>124</v>
      </c>
      <c r="C120" s="211"/>
      <c r="D120" s="212"/>
      <c r="E120" s="92"/>
      <c r="F120" s="213">
        <f>+SUM(F118:F119)</f>
        <v>-0.49</v>
      </c>
      <c r="G120" s="214">
        <f>+SUM(G118:G119)</f>
        <v>0.36</v>
      </c>
      <c r="H120" s="92"/>
      <c r="I120" s="213">
        <f>+SUM(I118:I119)</f>
        <v>-85</v>
      </c>
      <c r="J120" s="214">
        <f>+SUM(J118:J119)</f>
        <v>-52</v>
      </c>
      <c r="K120" s="92"/>
      <c r="L120" s="213">
        <f>+SUM(L118:L119)</f>
        <v>40</v>
      </c>
      <c r="M120" s="214">
        <f>+SUM(M118:M119)</f>
        <v>-30</v>
      </c>
      <c r="N120" s="94"/>
      <c r="O120" s="215">
        <f>+SUM(O118:O119)</f>
        <v>-45.489999999999995</v>
      </c>
      <c r="P120" s="216">
        <f>+SUM(P118:P119)</f>
        <v>-81.64</v>
      </c>
      <c r="Q120" s="97"/>
    </row>
    <row r="121" spans="1:17" s="14" customFormat="1" ht="9.75" customHeight="1">
      <c r="A121" s="88"/>
      <c r="B121" s="227"/>
      <c r="C121" s="228"/>
      <c r="D121" s="229"/>
      <c r="E121" s="92"/>
      <c r="F121" s="113"/>
      <c r="G121" s="114"/>
      <c r="H121" s="92"/>
      <c r="I121" s="113"/>
      <c r="J121" s="114"/>
      <c r="K121" s="92"/>
      <c r="L121" s="113"/>
      <c r="M121" s="114"/>
      <c r="N121" s="94"/>
      <c r="O121" s="115"/>
      <c r="P121" s="116"/>
      <c r="Q121" s="97"/>
    </row>
    <row r="122" spans="1:17" s="14" customFormat="1" ht="16.5" thickBot="1">
      <c r="A122" s="88"/>
      <c r="B122" s="272" t="s">
        <v>125</v>
      </c>
      <c r="C122" s="231"/>
      <c r="D122" s="232"/>
      <c r="E122" s="92"/>
      <c r="F122" s="233">
        <f>+F108+F112+F116+F120</f>
        <v>-0.49</v>
      </c>
      <c r="G122" s="234">
        <f>+G108+G112+G116+G120</f>
        <v>0.36</v>
      </c>
      <c r="H122" s="92"/>
      <c r="I122" s="233">
        <f>+I108+I112+I116+I120</f>
        <v>-85</v>
      </c>
      <c r="J122" s="234">
        <f>+J108+J112+J116+J120</f>
        <v>-52</v>
      </c>
      <c r="K122" s="92"/>
      <c r="L122" s="233">
        <f>+L108+L112+L116+L120</f>
        <v>40</v>
      </c>
      <c r="M122" s="234">
        <f>+M108+M112+M116+M120</f>
        <v>-30</v>
      </c>
      <c r="N122" s="94"/>
      <c r="O122" s="235">
        <f>+O108+O112+O116+O120</f>
        <v>-45.489999999999995</v>
      </c>
      <c r="P122" s="236">
        <f>+P108+P112+P116+P120</f>
        <v>-81.64</v>
      </c>
      <c r="Q122" s="97"/>
    </row>
    <row r="123" spans="1:17" s="14" customFormat="1" ht="15.75">
      <c r="A123" s="88"/>
      <c r="B123" s="89" t="s">
        <v>126</v>
      </c>
      <c r="C123" s="90"/>
      <c r="D123" s="91"/>
      <c r="E123" s="92"/>
      <c r="F123" s="145"/>
      <c r="G123" s="100"/>
      <c r="H123" s="92"/>
      <c r="I123" s="145"/>
      <c r="J123" s="100"/>
      <c r="K123" s="92"/>
      <c r="L123" s="145"/>
      <c r="M123" s="100"/>
      <c r="N123" s="94"/>
      <c r="O123" s="146"/>
      <c r="P123" s="102"/>
      <c r="Q123" s="97"/>
    </row>
    <row r="124" spans="1:17" s="14" customFormat="1" ht="15.75">
      <c r="A124" s="88"/>
      <c r="B124" s="103" t="s">
        <v>127</v>
      </c>
      <c r="C124" s="104"/>
      <c r="D124" s="105"/>
      <c r="E124" s="92"/>
      <c r="F124" s="106">
        <v>0</v>
      </c>
      <c r="G124" s="107">
        <v>0</v>
      </c>
      <c r="H124" s="92"/>
      <c r="I124" s="106">
        <v>95577</v>
      </c>
      <c r="J124" s="107">
        <v>-135890</v>
      </c>
      <c r="K124" s="92"/>
      <c r="L124" s="106">
        <v>0</v>
      </c>
      <c r="M124" s="107">
        <v>0</v>
      </c>
      <c r="N124" s="94"/>
      <c r="O124" s="108">
        <f aca="true" t="shared" si="7" ref="O124:P126">+F124+I124+L124</f>
        <v>95577</v>
      </c>
      <c r="P124" s="109">
        <f t="shared" si="7"/>
        <v>-135890</v>
      </c>
      <c r="Q124" s="97"/>
    </row>
    <row r="125" spans="1:17" s="14" customFormat="1" ht="15.75">
      <c r="A125" s="88"/>
      <c r="B125" s="124" t="s">
        <v>128</v>
      </c>
      <c r="C125" s="111"/>
      <c r="D125" s="112"/>
      <c r="E125" s="92"/>
      <c r="F125" s="113">
        <v>61.137</v>
      </c>
      <c r="G125" s="114">
        <v>-61.719</v>
      </c>
      <c r="H125" s="92"/>
      <c r="I125" s="113">
        <v>-61</v>
      </c>
      <c r="J125" s="114">
        <v>62</v>
      </c>
      <c r="K125" s="92"/>
      <c r="L125" s="113">
        <v>0</v>
      </c>
      <c r="M125" s="114">
        <v>0</v>
      </c>
      <c r="N125" s="94"/>
      <c r="O125" s="115">
        <f t="shared" si="7"/>
        <v>0.13700000000000045</v>
      </c>
      <c r="P125" s="116">
        <f t="shared" si="7"/>
        <v>0.2809999999999988</v>
      </c>
      <c r="Q125" s="97"/>
    </row>
    <row r="126" spans="1:17" s="14" customFormat="1" ht="15.75">
      <c r="A126" s="88"/>
      <c r="B126" s="124" t="s">
        <v>129</v>
      </c>
      <c r="C126" s="111"/>
      <c r="D126" s="112"/>
      <c r="E126" s="92"/>
      <c r="F126" s="113">
        <v>-175.544</v>
      </c>
      <c r="G126" s="114">
        <v>-282.845</v>
      </c>
      <c r="H126" s="92"/>
      <c r="I126" s="113">
        <f>204-133767</f>
        <v>-133563</v>
      </c>
      <c r="J126" s="114">
        <f>292+154630</f>
        <v>154922</v>
      </c>
      <c r="K126" s="92"/>
      <c r="L126" s="113">
        <v>0</v>
      </c>
      <c r="M126" s="114">
        <v>0</v>
      </c>
      <c r="N126" s="94"/>
      <c r="O126" s="115">
        <f t="shared" si="7"/>
        <v>-133738.544</v>
      </c>
      <c r="P126" s="116">
        <f t="shared" si="7"/>
        <v>154639.155</v>
      </c>
      <c r="Q126" s="97"/>
    </row>
    <row r="127" spans="1:17" s="14" customFormat="1" ht="15.75" hidden="1">
      <c r="A127" s="88"/>
      <c r="B127" s="273" t="s">
        <v>130</v>
      </c>
      <c r="C127" s="118"/>
      <c r="D127" s="119"/>
      <c r="E127" s="92"/>
      <c r="F127" s="120" t="e">
        <f>+#REF!/1000</f>
        <v>#REF!</v>
      </c>
      <c r="G127" s="121" t="e">
        <f>+#REF!/1000</f>
        <v>#REF!</v>
      </c>
      <c r="H127" s="92"/>
      <c r="I127" s="120"/>
      <c r="J127" s="121"/>
      <c r="K127" s="92"/>
      <c r="L127" s="120"/>
      <c r="M127" s="121"/>
      <c r="N127" s="94"/>
      <c r="O127" s="122" t="e">
        <f>+F127+I127+L127</f>
        <v>#REF!</v>
      </c>
      <c r="P127" s="123" t="e">
        <f>+G127+J127+M127</f>
        <v>#REF!</v>
      </c>
      <c r="Q127" s="97"/>
    </row>
    <row r="128" spans="1:17" s="14" customFormat="1" ht="15.75">
      <c r="A128" s="88"/>
      <c r="B128" s="274" t="s">
        <v>131</v>
      </c>
      <c r="C128" s="275"/>
      <c r="D128" s="276"/>
      <c r="E128" s="92"/>
      <c r="F128" s="277">
        <v>0</v>
      </c>
      <c r="G128" s="278">
        <v>0</v>
      </c>
      <c r="H128" s="92"/>
      <c r="I128" s="277">
        <v>0</v>
      </c>
      <c r="J128" s="278">
        <v>0</v>
      </c>
      <c r="K128" s="92"/>
      <c r="L128" s="277">
        <v>0</v>
      </c>
      <c r="M128" s="278">
        <v>0</v>
      </c>
      <c r="N128" s="94"/>
      <c r="O128" s="279">
        <v>0</v>
      </c>
      <c r="P128" s="280">
        <v>0</v>
      </c>
      <c r="Q128" s="97"/>
    </row>
    <row r="129" spans="1:17" s="14" customFormat="1" ht="16.5" thickBot="1">
      <c r="A129" s="88"/>
      <c r="B129" s="239" t="s">
        <v>132</v>
      </c>
      <c r="C129" s="240"/>
      <c r="D129" s="241"/>
      <c r="E129" s="92"/>
      <c r="F129" s="242">
        <f>+SUM(F124,F125,F126,F128)</f>
        <v>-114.40700000000001</v>
      </c>
      <c r="G129" s="243">
        <f>+SUM(G124,G125,G126,G128)</f>
        <v>-344.564</v>
      </c>
      <c r="H129" s="92"/>
      <c r="I129" s="242">
        <f>+SUM(I124,I125,I126,I128)</f>
        <v>-38047</v>
      </c>
      <c r="J129" s="243">
        <f>+SUM(J124,J125,J126,J128)</f>
        <v>19094</v>
      </c>
      <c r="K129" s="92"/>
      <c r="L129" s="242">
        <f>+SUM(L124,L125,L126,L128)</f>
        <v>0</v>
      </c>
      <c r="M129" s="243">
        <f>+SUM(M124,M125,M126,M128)</f>
        <v>0</v>
      </c>
      <c r="N129" s="94"/>
      <c r="O129" s="244">
        <f>+SUM(O124,O125,O126,O128)</f>
        <v>-38161.40699999999</v>
      </c>
      <c r="P129" s="245">
        <f>+SUM(P124,P125,P126,P128)</f>
        <v>18749.435999999987</v>
      </c>
      <c r="Q129" s="97"/>
    </row>
    <row r="130" spans="1:17" s="14" customFormat="1" ht="15.75">
      <c r="A130" s="88"/>
      <c r="B130" s="89" t="s">
        <v>133</v>
      </c>
      <c r="C130" s="90"/>
      <c r="D130" s="91"/>
      <c r="E130" s="92"/>
      <c r="F130" s="145"/>
      <c r="G130" s="100"/>
      <c r="H130" s="92"/>
      <c r="I130" s="145"/>
      <c r="J130" s="100"/>
      <c r="K130" s="92"/>
      <c r="L130" s="145"/>
      <c r="M130" s="100"/>
      <c r="N130" s="94"/>
      <c r="O130" s="146"/>
      <c r="P130" s="102"/>
      <c r="Q130" s="97"/>
    </row>
    <row r="131" spans="1:17" s="14" customFormat="1" ht="15.75">
      <c r="A131" s="88"/>
      <c r="B131" s="103" t="s">
        <v>134</v>
      </c>
      <c r="C131" s="104"/>
      <c r="D131" s="105"/>
      <c r="E131" s="92"/>
      <c r="F131" s="106">
        <v>58.896</v>
      </c>
      <c r="G131" s="107">
        <v>58.896</v>
      </c>
      <c r="H131" s="92"/>
      <c r="I131" s="106">
        <v>0</v>
      </c>
      <c r="J131" s="107">
        <v>0</v>
      </c>
      <c r="K131" s="92"/>
      <c r="L131" s="106">
        <f>277+17</f>
        <v>294</v>
      </c>
      <c r="M131" s="107">
        <v>325</v>
      </c>
      <c r="N131" s="94"/>
      <c r="O131" s="108">
        <f aca="true" t="shared" si="8" ref="O131:P133">+F131+I131+L131</f>
        <v>352.896</v>
      </c>
      <c r="P131" s="109">
        <f t="shared" si="8"/>
        <v>383.896</v>
      </c>
      <c r="Q131" s="97"/>
    </row>
    <row r="132" spans="1:17" s="14" customFormat="1" ht="15.75">
      <c r="A132" s="88"/>
      <c r="B132" s="196" t="s">
        <v>135</v>
      </c>
      <c r="C132" s="111"/>
      <c r="D132" s="112"/>
      <c r="E132" s="92"/>
      <c r="F132" s="113">
        <v>0</v>
      </c>
      <c r="G132" s="114">
        <v>0</v>
      </c>
      <c r="H132" s="92"/>
      <c r="I132" s="113">
        <v>0</v>
      </c>
      <c r="J132" s="114">
        <v>0</v>
      </c>
      <c r="K132" s="92"/>
      <c r="L132" s="113">
        <v>0</v>
      </c>
      <c r="M132" s="114">
        <v>0</v>
      </c>
      <c r="N132" s="94"/>
      <c r="O132" s="115">
        <f t="shared" si="8"/>
        <v>0</v>
      </c>
      <c r="P132" s="116">
        <f t="shared" si="8"/>
        <v>0</v>
      </c>
      <c r="Q132" s="97"/>
    </row>
    <row r="133" spans="1:17" s="14" customFormat="1" ht="15.75">
      <c r="A133" s="88"/>
      <c r="B133" s="110" t="s">
        <v>136</v>
      </c>
      <c r="C133" s="281"/>
      <c r="D133" s="282"/>
      <c r="E133" s="92"/>
      <c r="F133" s="113">
        <v>58.896</v>
      </c>
      <c r="G133" s="114">
        <v>58.896</v>
      </c>
      <c r="H133" s="92"/>
      <c r="I133" s="113">
        <v>0</v>
      </c>
      <c r="J133" s="114">
        <v>0</v>
      </c>
      <c r="K133" s="92"/>
      <c r="L133" s="113">
        <f>315+19</f>
        <v>334</v>
      </c>
      <c r="M133" s="114">
        <f>278+17</f>
        <v>295</v>
      </c>
      <c r="N133" s="94"/>
      <c r="O133" s="115">
        <f t="shared" si="8"/>
        <v>392.896</v>
      </c>
      <c r="P133" s="116">
        <f t="shared" si="8"/>
        <v>353.896</v>
      </c>
      <c r="Q133" s="97"/>
    </row>
    <row r="134" spans="1:17" s="14" customFormat="1" ht="16.5" thickBot="1">
      <c r="A134" s="88"/>
      <c r="B134" s="283" t="s">
        <v>137</v>
      </c>
      <c r="C134" s="284"/>
      <c r="D134" s="285"/>
      <c r="E134" s="92"/>
      <c r="F134" s="286">
        <f>+F133-F131-F132</f>
        <v>0</v>
      </c>
      <c r="G134" s="287">
        <f>+G133-G131-G132</f>
        <v>0</v>
      </c>
      <c r="H134" s="92"/>
      <c r="I134" s="286">
        <f>+I133-I131-I132</f>
        <v>0</v>
      </c>
      <c r="J134" s="287">
        <f>+J133-J131-J132</f>
        <v>0</v>
      </c>
      <c r="K134" s="92"/>
      <c r="L134" s="286">
        <f>+L133-L131-L132</f>
        <v>40</v>
      </c>
      <c r="M134" s="287">
        <f>+M133-M131-M132</f>
        <v>-30</v>
      </c>
      <c r="N134" s="94"/>
      <c r="O134" s="288">
        <f>+O133-O131-O132</f>
        <v>40</v>
      </c>
      <c r="P134" s="289">
        <f>+P133-P131-P132</f>
        <v>-30</v>
      </c>
      <c r="Q134" s="97"/>
    </row>
    <row r="135" spans="1:17" s="14" customFormat="1" ht="16.5" customHeight="1" thickTop="1">
      <c r="A135" s="35"/>
      <c r="B135" s="29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290"/>
      <c r="D135" s="290"/>
      <c r="E135" s="44"/>
      <c r="F135" s="291">
        <f>+ROUND(+F85+F86,0)</f>
        <v>0</v>
      </c>
      <c r="G135" s="292">
        <f>+ROUND(+G85+G86,0)</f>
        <v>0</v>
      </c>
      <c r="H135" s="293"/>
      <c r="I135" s="291">
        <f>+ROUND(+I85+I86,0)</f>
        <v>0</v>
      </c>
      <c r="J135" s="292">
        <f>+ROUND(+J85+J86,0)</f>
        <v>0</v>
      </c>
      <c r="K135" s="293"/>
      <c r="L135" s="291">
        <f>+ROUND(+L85+L86,0)</f>
        <v>0</v>
      </c>
      <c r="M135" s="292">
        <f>+ROUND(+M85+M86,0)</f>
        <v>0</v>
      </c>
      <c r="N135" s="293"/>
      <c r="O135" s="294">
        <f>+ROUND(+O85+O86,0)</f>
        <v>0</v>
      </c>
      <c r="P135" s="292">
        <f>+ROUND(+P85+P86,0)</f>
        <v>0</v>
      </c>
      <c r="Q135" s="295"/>
    </row>
    <row r="136" spans="1:17" s="14" customFormat="1" ht="15.75">
      <c r="A136" s="88"/>
      <c r="B136" s="296" t="s">
        <v>138</v>
      </c>
      <c r="C136" s="297"/>
      <c r="D136" s="298"/>
      <c r="E136" s="92"/>
      <c r="F136" s="139"/>
      <c r="G136" s="93"/>
      <c r="H136" s="92"/>
      <c r="I136" s="139"/>
      <c r="J136" s="93"/>
      <c r="K136" s="92"/>
      <c r="L136" s="139"/>
      <c r="M136" s="93"/>
      <c r="N136" s="94"/>
      <c r="O136" s="140"/>
      <c r="P136" s="96"/>
      <c r="Q136" s="97"/>
    </row>
    <row r="137" spans="1:17" s="14" customFormat="1" ht="15.75">
      <c r="A137" s="88"/>
      <c r="B137" s="103" t="s">
        <v>139</v>
      </c>
      <c r="C137" s="104"/>
      <c r="D137" s="105"/>
      <c r="E137" s="92"/>
      <c r="F137" s="106">
        <v>0</v>
      </c>
      <c r="G137" s="107">
        <v>0</v>
      </c>
      <c r="H137" s="92"/>
      <c r="I137" s="106">
        <v>0</v>
      </c>
      <c r="J137" s="107">
        <v>0</v>
      </c>
      <c r="K137" s="92"/>
      <c r="L137" s="106">
        <v>0</v>
      </c>
      <c r="M137" s="107">
        <v>0</v>
      </c>
      <c r="N137" s="94"/>
      <c r="O137" s="108">
        <f aca="true" t="shared" si="9" ref="O137:P139">+F137+I137+L137</f>
        <v>0</v>
      </c>
      <c r="P137" s="109">
        <f t="shared" si="9"/>
        <v>0</v>
      </c>
      <c r="Q137" s="97"/>
    </row>
    <row r="138" spans="1:17" s="14" customFormat="1" ht="15.75">
      <c r="A138" s="88"/>
      <c r="B138" s="196" t="s">
        <v>140</v>
      </c>
      <c r="C138" s="111"/>
      <c r="D138" s="112"/>
      <c r="E138" s="92"/>
      <c r="F138" s="113">
        <v>0</v>
      </c>
      <c r="G138" s="114">
        <v>0</v>
      </c>
      <c r="H138" s="92"/>
      <c r="I138" s="113">
        <v>0</v>
      </c>
      <c r="J138" s="114">
        <v>0</v>
      </c>
      <c r="K138" s="92"/>
      <c r="L138" s="113">
        <v>0</v>
      </c>
      <c r="M138" s="114">
        <v>0</v>
      </c>
      <c r="N138" s="94"/>
      <c r="O138" s="115">
        <f t="shared" si="9"/>
        <v>0</v>
      </c>
      <c r="P138" s="116">
        <f t="shared" si="9"/>
        <v>0</v>
      </c>
      <c r="Q138" s="97"/>
    </row>
    <row r="139" spans="1:17" s="14" customFormat="1" ht="15.75">
      <c r="A139" s="88"/>
      <c r="B139" s="110" t="s">
        <v>141</v>
      </c>
      <c r="C139" s="281"/>
      <c r="D139" s="282"/>
      <c r="E139" s="92"/>
      <c r="F139" s="113">
        <v>0</v>
      </c>
      <c r="G139" s="114">
        <v>0</v>
      </c>
      <c r="H139" s="92"/>
      <c r="I139" s="113">
        <v>0</v>
      </c>
      <c r="J139" s="114">
        <v>0</v>
      </c>
      <c r="K139" s="92"/>
      <c r="L139" s="113">
        <v>0</v>
      </c>
      <c r="M139" s="114">
        <v>0</v>
      </c>
      <c r="N139" s="94"/>
      <c r="O139" s="115">
        <f t="shared" si="9"/>
        <v>0</v>
      </c>
      <c r="P139" s="116">
        <f t="shared" si="9"/>
        <v>0</v>
      </c>
      <c r="Q139" s="97"/>
    </row>
    <row r="140" spans="1:17" s="14" customFormat="1" ht="16.5" thickBot="1">
      <c r="A140" s="88"/>
      <c r="B140" s="299" t="s">
        <v>142</v>
      </c>
      <c r="C140" s="284"/>
      <c r="D140" s="285"/>
      <c r="E140" s="92"/>
      <c r="F140" s="286">
        <f>+F139-F137-F138</f>
        <v>0</v>
      </c>
      <c r="G140" s="287">
        <f>+G139-G137-G138</f>
        <v>0</v>
      </c>
      <c r="H140" s="92"/>
      <c r="I140" s="286">
        <f>+I139-I137-I138</f>
        <v>0</v>
      </c>
      <c r="J140" s="287">
        <f>+J139-J137-J138</f>
        <v>0</v>
      </c>
      <c r="K140" s="92"/>
      <c r="L140" s="286">
        <f>+L139-L137-L138</f>
        <v>0</v>
      </c>
      <c r="M140" s="287">
        <f>+M139-M137-M138</f>
        <v>0</v>
      </c>
      <c r="N140" s="94"/>
      <c r="O140" s="288">
        <f>+O139-O137-O138</f>
        <v>0</v>
      </c>
      <c r="P140" s="289">
        <f>+P139-P137-P138</f>
        <v>0</v>
      </c>
      <c r="Q140" s="97"/>
    </row>
    <row r="141" spans="1:17" s="14" customFormat="1" ht="16.5" customHeight="1" thickBot="1" thickTop="1">
      <c r="A141" s="35"/>
      <c r="B141" s="300"/>
      <c r="C141" s="300"/>
      <c r="D141" s="300"/>
      <c r="E141" s="44"/>
      <c r="F141" s="301"/>
      <c r="G141" s="301"/>
      <c r="H141" s="44"/>
      <c r="I141" s="301"/>
      <c r="J141" s="301"/>
      <c r="K141" s="44"/>
      <c r="L141" s="301"/>
      <c r="M141" s="301"/>
      <c r="N141" s="44"/>
      <c r="O141" s="301"/>
      <c r="P141" s="301"/>
      <c r="Q141" s="295"/>
    </row>
    <row r="142" spans="1:17" s="14" customFormat="1" ht="16.5" thickBot="1">
      <c r="A142" s="88"/>
      <c r="B142" s="302" t="s">
        <v>143</v>
      </c>
      <c r="C142" s="303"/>
      <c r="D142" s="304"/>
      <c r="E142" s="92"/>
      <c r="F142" s="286">
        <f>+F134+F140</f>
        <v>0</v>
      </c>
      <c r="G142" s="287">
        <f>+G134+G140</f>
        <v>0</v>
      </c>
      <c r="H142" s="92"/>
      <c r="I142" s="305">
        <f>+I134+I140</f>
        <v>0</v>
      </c>
      <c r="J142" s="306">
        <f>+J134+J140</f>
        <v>0</v>
      </c>
      <c r="K142" s="92"/>
      <c r="L142" s="305">
        <f>+L134+L140</f>
        <v>40</v>
      </c>
      <c r="M142" s="306">
        <f>+M134+M140</f>
        <v>-30</v>
      </c>
      <c r="N142" s="94"/>
      <c r="O142" s="307">
        <f>+O134+O140</f>
        <v>40</v>
      </c>
      <c r="P142" s="308">
        <f>+P134+P140</f>
        <v>-30</v>
      </c>
      <c r="Q142" s="97"/>
    </row>
    <row r="143" spans="1:17" s="14" customFormat="1" ht="16.5" customHeight="1" thickTop="1">
      <c r="A143" s="35"/>
      <c r="B143" s="300"/>
      <c r="C143" s="300"/>
      <c r="D143" s="300"/>
      <c r="E143" s="44"/>
      <c r="F143" s="301"/>
      <c r="G143" s="301"/>
      <c r="H143" s="44"/>
      <c r="I143" s="301"/>
      <c r="J143" s="301"/>
      <c r="K143" s="44"/>
      <c r="L143" s="301"/>
      <c r="M143" s="301"/>
      <c r="N143" s="44"/>
      <c r="O143" s="301"/>
      <c r="P143" s="301"/>
      <c r="Q143" s="295"/>
    </row>
    <row r="144" spans="1:17" s="14" customFormat="1" ht="12.75">
      <c r="A144" s="309"/>
      <c r="B144" s="309"/>
      <c r="C144" s="309"/>
      <c r="D144" s="309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  <c r="O144" s="310"/>
      <c r="P144" s="310"/>
      <c r="Q144" s="309"/>
    </row>
    <row r="145" spans="1:17" s="14" customFormat="1" ht="12.75">
      <c r="A145" s="309"/>
      <c r="B145" s="309"/>
      <c r="C145" s="309"/>
      <c r="D145" s="309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09"/>
    </row>
    <row r="146" spans="1:17" s="14" customFormat="1" ht="12.75">
      <c r="A146" s="309"/>
      <c r="B146" s="309"/>
      <c r="C146" s="309"/>
      <c r="D146" s="309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  <c r="P146" s="310"/>
      <c r="Q146" s="309"/>
    </row>
    <row r="147" spans="1:17" s="14" customFormat="1" ht="12.75">
      <c r="A147" s="309"/>
      <c r="B147" s="309"/>
      <c r="C147" s="309"/>
      <c r="D147" s="309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  <c r="Q147" s="309"/>
    </row>
  </sheetData>
  <sheetProtection/>
  <mergeCells count="13">
    <mergeCell ref="D8:L8"/>
    <mergeCell ref="B84:D84"/>
    <mergeCell ref="B135:D135"/>
    <mergeCell ref="B5:C5"/>
    <mergeCell ref="D5:L5"/>
    <mergeCell ref="B6:C6"/>
    <mergeCell ref="D6:L6"/>
    <mergeCell ref="B1:F1"/>
    <mergeCell ref="I1:J1"/>
    <mergeCell ref="B2:F2"/>
    <mergeCell ref="B3:F3"/>
    <mergeCell ref="H3:K3"/>
    <mergeCell ref="M3:P3"/>
  </mergeCells>
  <conditionalFormatting sqref="F135:G135 I135:J135 F84:G84 I84:J84 I143:J143 F143:G143">
    <cfRule type="cellIs" priority="72" dxfId="68" operator="notEqual" stopIfTrue="1">
      <formula>0</formula>
    </cfRule>
  </conditionalFormatting>
  <conditionalFormatting sqref="B135 B143">
    <cfRule type="cellIs" priority="71" dxfId="69" operator="notEqual" stopIfTrue="1">
      <formula>0</formula>
    </cfRule>
    <cfRule type="cellIs" priority="61" dxfId="70" operator="equal">
      <formula>0</formula>
    </cfRule>
  </conditionalFormatting>
  <conditionalFormatting sqref="L84">
    <cfRule type="cellIs" priority="58" dxfId="68" operator="notEqual" stopIfTrue="1">
      <formula>0</formula>
    </cfRule>
  </conditionalFormatting>
  <conditionalFormatting sqref="O84">
    <cfRule type="cellIs" priority="57" dxfId="68" operator="notEqual" stopIfTrue="1">
      <formula>0</formula>
    </cfRule>
  </conditionalFormatting>
  <conditionalFormatting sqref="L135 L143">
    <cfRule type="cellIs" priority="60" dxfId="68" operator="notEqual" stopIfTrue="1">
      <formula>0</formula>
    </cfRule>
  </conditionalFormatting>
  <conditionalFormatting sqref="O135 O143">
    <cfRule type="cellIs" priority="59" dxfId="68" operator="notEqual" stopIfTrue="1">
      <formula>0</formula>
    </cfRule>
  </conditionalFormatting>
  <conditionalFormatting sqref="M135 M84 M143">
    <cfRule type="cellIs" priority="50" dxfId="68" operator="notEqual" stopIfTrue="1">
      <formula>0</formula>
    </cfRule>
  </conditionalFormatting>
  <conditionalFormatting sqref="P135 P84 P143">
    <cfRule type="cellIs" priority="45" dxfId="68" operator="notEqual" stopIfTrue="1">
      <formula>0</formula>
    </cfRule>
  </conditionalFormatting>
  <conditionalFormatting sqref="B1">
    <cfRule type="cellIs" priority="36" dxfId="71" operator="equal" stopIfTrue="1">
      <formula>0</formula>
    </cfRule>
  </conditionalFormatting>
  <conditionalFormatting sqref="B3">
    <cfRule type="cellIs" priority="35" dxfId="71" operator="equal" stopIfTrue="1">
      <formula>0</formula>
    </cfRule>
  </conditionalFormatting>
  <conditionalFormatting sqref="G2:H2">
    <cfRule type="cellIs" priority="33" dxfId="72" operator="equal">
      <formula>"отчетено НЕРАВНЕНИЕ в таблица 'Status'!"</formula>
    </cfRule>
    <cfRule type="cellIs" priority="34" dxfId="73" operator="equal">
      <formula>0</formula>
    </cfRule>
  </conditionalFormatting>
  <conditionalFormatting sqref="J2">
    <cfRule type="cellIs" priority="32" dxfId="72" operator="notEqual">
      <formula>0</formula>
    </cfRule>
  </conditionalFormatting>
  <conditionalFormatting sqref="M2:N2">
    <cfRule type="cellIs" priority="31" dxfId="72" operator="notEqual">
      <formula>0</formula>
    </cfRule>
  </conditionalFormatting>
  <conditionalFormatting sqref="H1">
    <cfRule type="cellIs" priority="29" dxfId="72" operator="equal">
      <formula>"отчетено НЕРАВНЕНИЕ в таблица 'Status'!"</formula>
    </cfRule>
    <cfRule type="cellIs" priority="30" dxfId="73" operator="equal">
      <formula>0</formula>
    </cfRule>
  </conditionalFormatting>
  <conditionalFormatting sqref="K1">
    <cfRule type="cellIs" priority="28" dxfId="72" operator="notEqual">
      <formula>0</formula>
    </cfRule>
  </conditionalFormatting>
  <conditionalFormatting sqref="M1">
    <cfRule type="cellIs" priority="27" dxfId="71" operator="equal" stopIfTrue="1">
      <formula>0</formula>
    </cfRule>
  </conditionalFormatting>
  <conditionalFormatting sqref="N1">
    <cfRule type="cellIs" priority="26" dxfId="72" operator="notEqual">
      <formula>0</formula>
    </cfRule>
  </conditionalFormatting>
  <conditionalFormatting sqref="P1">
    <cfRule type="cellIs" priority="25" dxfId="71" operator="equal" stopIfTrue="1">
      <formula>0</formula>
    </cfRule>
  </conditionalFormatting>
  <conditionalFormatting sqref="B84">
    <cfRule type="cellIs" priority="20" dxfId="69" operator="notEqual" stopIfTrue="1">
      <formula>0</formula>
    </cfRule>
    <cfRule type="cellIs" priority="19" dxfId="70" operator="equal">
      <formula>0</formula>
    </cfRule>
  </conditionalFormatting>
  <conditionalFormatting sqref="B127">
    <cfRule type="expression" priority="18" dxfId="74" stopIfTrue="1">
      <formula>$M$1=9900</formula>
    </cfRule>
  </conditionalFormatting>
  <conditionalFormatting sqref="I141:J141 F141:G141">
    <cfRule type="cellIs" priority="9" dxfId="68" operator="notEqual" stopIfTrue="1">
      <formula>0</formula>
    </cfRule>
  </conditionalFormatting>
  <conditionalFormatting sqref="B141">
    <cfRule type="cellIs" priority="8" dxfId="69" operator="notEqual" stopIfTrue="1">
      <formula>0</formula>
    </cfRule>
    <cfRule type="cellIs" priority="7" dxfId="70" operator="equal">
      <formula>0</formula>
    </cfRule>
  </conditionalFormatting>
  <conditionalFormatting sqref="L141">
    <cfRule type="cellIs" priority="6" dxfId="68" operator="notEqual" stopIfTrue="1">
      <formula>0</formula>
    </cfRule>
  </conditionalFormatting>
  <conditionalFormatting sqref="O141">
    <cfRule type="cellIs" priority="5" dxfId="68" operator="notEqual" stopIfTrue="1">
      <formula>0</formula>
    </cfRule>
  </conditionalFormatting>
  <conditionalFormatting sqref="M141">
    <cfRule type="cellIs" priority="4" dxfId="68" operator="notEqual" stopIfTrue="1">
      <formula>0</formula>
    </cfRule>
  </conditionalFormatting>
  <conditionalFormatting sqref="P141">
    <cfRule type="cellIs" priority="3" dxfId="68" operator="notEqual" stopIfTrue="1">
      <formula>0</formula>
    </cfRule>
  </conditionalFormatting>
  <conditionalFormatting sqref="B5:C5">
    <cfRule type="cellIs" priority="2" dxfId="70" operator="equal" stopIfTrue="1">
      <formula>0</formula>
    </cfRule>
  </conditionalFormatting>
  <conditionalFormatting sqref="B6:C6">
    <cfRule type="cellIs" priority="1" dxfId="7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Asya Georgieva Balabanova</dc:creator>
  <cp:keywords/>
  <dc:description/>
  <cp:lastModifiedBy>Asya Georgieva Balabanova</cp:lastModifiedBy>
  <dcterms:created xsi:type="dcterms:W3CDTF">2022-09-15T10:19:09Z</dcterms:created>
  <dcterms:modified xsi:type="dcterms:W3CDTF">2022-09-15T12:56:23Z</dcterms:modified>
  <cp:category/>
  <cp:version/>
  <cp:contentType/>
  <cp:contentStatus/>
</cp:coreProperties>
</file>